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itação 2\Desktop\PCA\"/>
    </mc:Choice>
  </mc:AlternateContent>
  <bookViews>
    <workbookView xWindow="0" yWindow="0" windowWidth="24000" windowHeight="10890"/>
  </bookViews>
  <sheets>
    <sheet name="Modelo PA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9" i="1" l="1"/>
  <c r="B329" i="1"/>
  <c r="G283" i="1"/>
  <c r="G272" i="1"/>
  <c r="G265" i="1"/>
  <c r="B323" i="1" l="1"/>
  <c r="B330" i="1"/>
  <c r="B328" i="1"/>
  <c r="B327" i="1"/>
  <c r="B326" i="1"/>
  <c r="B325" i="1"/>
  <c r="B324" i="1"/>
  <c r="F316" i="1"/>
  <c r="G307" i="1"/>
  <c r="F307" i="1"/>
  <c r="G295" i="1"/>
  <c r="F295" i="1"/>
  <c r="F251" i="1"/>
  <c r="F244" i="1"/>
  <c r="F236" i="1"/>
  <c r="F231" i="1"/>
  <c r="F216" i="1"/>
  <c r="F197" i="1"/>
  <c r="G189" i="1"/>
  <c r="F189" i="1"/>
  <c r="G153" i="1"/>
  <c r="F153" i="1"/>
  <c r="G140" i="1"/>
  <c r="F140" i="1"/>
  <c r="G133" i="1"/>
  <c r="F133" i="1"/>
  <c r="G126" i="1"/>
  <c r="F126" i="1"/>
  <c r="G116" i="1"/>
  <c r="F116" i="1"/>
  <c r="G110" i="1"/>
  <c r="F110" i="1"/>
  <c r="G95" i="1"/>
  <c r="F95" i="1"/>
  <c r="G68" i="1"/>
  <c r="F68" i="1"/>
  <c r="G50" i="1"/>
  <c r="F50" i="1"/>
  <c r="F46" i="1"/>
  <c r="G42" i="1"/>
  <c r="F42" i="1"/>
  <c r="G23" i="1"/>
  <c r="F23" i="1"/>
  <c r="G4" i="1"/>
  <c r="F4" i="1"/>
  <c r="G236" i="1"/>
  <c r="G231" i="1"/>
  <c r="G216" i="1"/>
  <c r="G197" i="1"/>
  <c r="A48" i="1" l="1"/>
  <c r="B48" i="1"/>
  <c r="C48" i="1"/>
  <c r="D48" i="1"/>
  <c r="F48" i="1"/>
  <c r="G48" i="1"/>
  <c r="H48" i="1"/>
  <c r="I48" i="1"/>
  <c r="J48" i="1"/>
  <c r="A47" i="1"/>
  <c r="B47" i="1"/>
  <c r="C47" i="1"/>
  <c r="D47" i="1"/>
  <c r="F47" i="1"/>
  <c r="G47" i="1"/>
  <c r="H47" i="1"/>
  <c r="I47" i="1"/>
  <c r="J47" i="1"/>
  <c r="A43" i="1"/>
  <c r="B43" i="1"/>
  <c r="C43" i="1"/>
  <c r="D43" i="1"/>
  <c r="F43" i="1"/>
  <c r="G43" i="1"/>
  <c r="H43" i="1"/>
  <c r="I43" i="1"/>
  <c r="J43" i="1"/>
  <c r="A44" i="1"/>
  <c r="B44" i="1"/>
  <c r="C44" i="1"/>
  <c r="D44" i="1"/>
  <c r="F44" i="1"/>
  <c r="G44" i="1"/>
  <c r="H44" i="1"/>
  <c r="I44" i="1"/>
  <c r="J44" i="1"/>
  <c r="A45" i="1"/>
  <c r="B45" i="1"/>
  <c r="C45" i="1"/>
  <c r="D45" i="1"/>
  <c r="F45" i="1"/>
  <c r="G45" i="1"/>
  <c r="H45" i="1"/>
  <c r="I45" i="1"/>
  <c r="J45" i="1"/>
  <c r="A24" i="1"/>
  <c r="B24" i="1"/>
  <c r="C24" i="1"/>
  <c r="D24" i="1"/>
  <c r="F24" i="1"/>
  <c r="G24" i="1"/>
  <c r="H24" i="1"/>
  <c r="I24" i="1"/>
  <c r="J24" i="1"/>
  <c r="A25" i="1"/>
  <c r="B25" i="1"/>
  <c r="C25" i="1"/>
  <c r="D25" i="1"/>
  <c r="F25" i="1"/>
  <c r="G25" i="1"/>
  <c r="H25" i="1"/>
  <c r="I25" i="1"/>
  <c r="J25" i="1"/>
  <c r="A26" i="1"/>
  <c r="B26" i="1"/>
  <c r="C26" i="1"/>
  <c r="D26" i="1"/>
  <c r="F26" i="1"/>
  <c r="G26" i="1"/>
  <c r="H26" i="1"/>
  <c r="I26" i="1"/>
  <c r="J26" i="1"/>
  <c r="A27" i="1"/>
  <c r="B27" i="1"/>
  <c r="C27" i="1"/>
  <c r="D27" i="1"/>
  <c r="F27" i="1"/>
  <c r="G27" i="1"/>
  <c r="H27" i="1"/>
  <c r="I27" i="1"/>
  <c r="J27" i="1"/>
  <c r="A28" i="1"/>
  <c r="B28" i="1"/>
  <c r="C28" i="1"/>
  <c r="D28" i="1"/>
  <c r="F28" i="1"/>
  <c r="G28" i="1"/>
  <c r="H28" i="1"/>
  <c r="I28" i="1"/>
  <c r="J28" i="1"/>
  <c r="A29" i="1"/>
  <c r="B29" i="1"/>
  <c r="C29" i="1"/>
  <c r="D29" i="1"/>
  <c r="F29" i="1"/>
  <c r="G29" i="1"/>
  <c r="H29" i="1"/>
  <c r="I29" i="1"/>
  <c r="J29" i="1"/>
  <c r="A30" i="1"/>
  <c r="B30" i="1"/>
  <c r="D30" i="1"/>
  <c r="F30" i="1"/>
  <c r="G30" i="1"/>
  <c r="H30" i="1"/>
  <c r="I30" i="1"/>
  <c r="J30" i="1"/>
  <c r="A31" i="1"/>
  <c r="B31" i="1"/>
  <c r="C31" i="1"/>
  <c r="D31" i="1"/>
  <c r="F31" i="1"/>
  <c r="G31" i="1"/>
  <c r="H31" i="1"/>
  <c r="I31" i="1"/>
  <c r="J31" i="1"/>
  <c r="A32" i="1"/>
  <c r="B32" i="1"/>
  <c r="C32" i="1"/>
  <c r="D32" i="1"/>
  <c r="F32" i="1"/>
  <c r="G32" i="1"/>
  <c r="H32" i="1"/>
  <c r="I32" i="1"/>
  <c r="J32" i="1"/>
  <c r="A33" i="1"/>
  <c r="B33" i="1"/>
  <c r="C33" i="1"/>
  <c r="D33" i="1"/>
  <c r="F33" i="1"/>
  <c r="G33" i="1"/>
  <c r="H33" i="1"/>
  <c r="I33" i="1"/>
  <c r="J33" i="1"/>
  <c r="A34" i="1"/>
  <c r="B34" i="1"/>
  <c r="C34" i="1"/>
  <c r="D34" i="1"/>
  <c r="F34" i="1"/>
  <c r="G34" i="1"/>
  <c r="H34" i="1"/>
  <c r="I34" i="1"/>
  <c r="J34" i="1"/>
  <c r="A35" i="1"/>
  <c r="B35" i="1"/>
  <c r="C35" i="1"/>
  <c r="D35" i="1"/>
  <c r="F35" i="1"/>
  <c r="G35" i="1"/>
  <c r="H35" i="1"/>
  <c r="I35" i="1"/>
  <c r="J35" i="1"/>
  <c r="A36" i="1"/>
  <c r="B36" i="1"/>
  <c r="C36" i="1"/>
  <c r="D36" i="1"/>
  <c r="F36" i="1"/>
  <c r="G36" i="1"/>
  <c r="H36" i="1"/>
  <c r="I36" i="1"/>
  <c r="J36" i="1"/>
  <c r="B37" i="1"/>
  <c r="C37" i="1"/>
  <c r="F37" i="1"/>
  <c r="G37" i="1"/>
  <c r="H37" i="1"/>
  <c r="I37" i="1"/>
  <c r="J37" i="1"/>
  <c r="A38" i="1"/>
  <c r="B38" i="1"/>
  <c r="C38" i="1"/>
  <c r="D38" i="1"/>
  <c r="F38" i="1"/>
  <c r="G38" i="1"/>
  <c r="H38" i="1"/>
  <c r="I38" i="1"/>
  <c r="J38" i="1"/>
  <c r="A39" i="1"/>
  <c r="B39" i="1"/>
  <c r="C39" i="1"/>
  <c r="D39" i="1"/>
  <c r="F39" i="1"/>
  <c r="G39" i="1"/>
  <c r="H39" i="1"/>
  <c r="I39" i="1"/>
  <c r="J39" i="1"/>
  <c r="A40" i="1"/>
  <c r="B40" i="1"/>
  <c r="C40" i="1"/>
  <c r="F40" i="1"/>
  <c r="G40" i="1"/>
  <c r="H40" i="1"/>
  <c r="I40" i="1"/>
  <c r="J40" i="1"/>
  <c r="A41" i="1"/>
  <c r="B41" i="1"/>
  <c r="C41" i="1"/>
  <c r="F41" i="1"/>
  <c r="G41" i="1"/>
  <c r="H41" i="1"/>
  <c r="I41" i="1"/>
  <c r="J41" i="1"/>
  <c r="A22" i="1"/>
  <c r="B22" i="1"/>
  <c r="C22" i="1"/>
  <c r="D22" i="1"/>
  <c r="F22" i="1"/>
  <c r="G22" i="1"/>
  <c r="H22" i="1"/>
  <c r="I22" i="1"/>
  <c r="J22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A19" i="1"/>
  <c r="B19" i="1"/>
  <c r="C19" i="1"/>
  <c r="D19" i="1"/>
  <c r="F19" i="1"/>
  <c r="H19" i="1"/>
  <c r="J19" i="1"/>
  <c r="A17" i="1"/>
  <c r="B17" i="1"/>
  <c r="C17" i="1"/>
  <c r="F17" i="1"/>
  <c r="H17" i="1"/>
  <c r="I17" i="1"/>
  <c r="J17" i="1"/>
  <c r="A18" i="1"/>
  <c r="B18" i="1"/>
  <c r="C18" i="1"/>
  <c r="F18" i="1"/>
  <c r="H18" i="1"/>
  <c r="I18" i="1"/>
  <c r="J18" i="1"/>
  <c r="A16" i="1"/>
  <c r="B16" i="1"/>
  <c r="C16" i="1"/>
  <c r="D16" i="1"/>
  <c r="F16" i="1"/>
  <c r="H16" i="1"/>
  <c r="I16" i="1"/>
  <c r="J16" i="1"/>
  <c r="F5" i="1"/>
  <c r="F6" i="1"/>
  <c r="F7" i="1"/>
  <c r="F8" i="1"/>
  <c r="F9" i="1"/>
  <c r="F10" i="1"/>
  <c r="F11" i="1"/>
  <c r="F12" i="1"/>
  <c r="F13" i="1"/>
  <c r="F14" i="1"/>
  <c r="F15" i="1"/>
  <c r="G46" i="1" l="1"/>
  <c r="F260" i="1" l="1"/>
  <c r="G308" i="1"/>
  <c r="G319" i="1"/>
  <c r="G318" i="1"/>
  <c r="G317" i="1"/>
  <c r="G316" i="1" l="1"/>
  <c r="B316" i="1"/>
  <c r="C316" i="1"/>
  <c r="G314" i="1"/>
  <c r="G313" i="1"/>
  <c r="G312" i="1"/>
  <c r="G310" i="1"/>
  <c r="E298" i="1"/>
  <c r="G298" i="1"/>
  <c r="E297" i="1"/>
  <c r="G297" i="1"/>
  <c r="E300" i="1"/>
  <c r="G300" i="1"/>
  <c r="G309" i="1"/>
  <c r="G303" i="1"/>
  <c r="G304" i="1"/>
  <c r="E302" i="1"/>
  <c r="G302" i="1"/>
  <c r="G301" i="1"/>
  <c r="E296" i="1"/>
  <c r="B299" i="1"/>
  <c r="G296" i="1"/>
  <c r="B296" i="1"/>
  <c r="C295" i="1"/>
  <c r="F291" i="1" l="1"/>
  <c r="F292" i="1"/>
  <c r="F293" i="1"/>
  <c r="F290" i="1"/>
  <c r="F285" i="1"/>
  <c r="F286" i="1"/>
  <c r="F287" i="1"/>
  <c r="F288" i="1"/>
  <c r="F284" i="1"/>
  <c r="F274" i="1"/>
  <c r="F275" i="1"/>
  <c r="F276" i="1"/>
  <c r="F277" i="1"/>
  <c r="F278" i="1"/>
  <c r="F279" i="1"/>
  <c r="F280" i="1"/>
  <c r="F281" i="1"/>
  <c r="F282" i="1"/>
  <c r="F273" i="1"/>
  <c r="F267" i="1"/>
  <c r="F268" i="1"/>
  <c r="F269" i="1"/>
  <c r="F270" i="1"/>
  <c r="F271" i="1"/>
  <c r="F266" i="1"/>
  <c r="A268" i="1"/>
  <c r="A269" i="1"/>
  <c r="A270" i="1"/>
  <c r="F283" i="1" l="1"/>
  <c r="F272" i="1"/>
  <c r="F265" i="1"/>
  <c r="F289" i="1"/>
  <c r="G261" i="1" l="1"/>
  <c r="G260" i="1" s="1"/>
  <c r="G248" i="1" l="1"/>
  <c r="H253" i="1" l="1"/>
  <c r="H254" i="1"/>
  <c r="H255" i="1"/>
  <c r="H256" i="1"/>
  <c r="H257" i="1"/>
  <c r="H258" i="1"/>
  <c r="H259" i="1"/>
  <c r="H252" i="1"/>
  <c r="G252" i="1"/>
  <c r="G253" i="1"/>
  <c r="G254" i="1"/>
  <c r="G255" i="1"/>
  <c r="G256" i="1"/>
  <c r="G257" i="1"/>
  <c r="G258" i="1"/>
  <c r="G259" i="1"/>
  <c r="F252" i="1"/>
  <c r="F253" i="1"/>
  <c r="F254" i="1"/>
  <c r="F255" i="1"/>
  <c r="F256" i="1"/>
  <c r="F257" i="1"/>
  <c r="F258" i="1"/>
  <c r="F259" i="1"/>
  <c r="E252" i="1"/>
  <c r="E253" i="1"/>
  <c r="E254" i="1"/>
  <c r="E255" i="1"/>
  <c r="E256" i="1"/>
  <c r="E257" i="1"/>
  <c r="E258" i="1"/>
  <c r="E259" i="1"/>
  <c r="D252" i="1"/>
  <c r="D253" i="1"/>
  <c r="D254" i="1"/>
  <c r="D255" i="1"/>
  <c r="D256" i="1"/>
  <c r="D257" i="1"/>
  <c r="D258" i="1"/>
  <c r="D259" i="1"/>
  <c r="C252" i="1"/>
  <c r="C253" i="1"/>
  <c r="C254" i="1"/>
  <c r="C255" i="1"/>
  <c r="C256" i="1"/>
  <c r="C257" i="1"/>
  <c r="C258" i="1"/>
  <c r="C259" i="1"/>
  <c r="G251" i="1" l="1"/>
  <c r="G247" i="1"/>
  <c r="G246" i="1"/>
  <c r="C247" i="1"/>
  <c r="C246" i="1"/>
  <c r="G244" i="1" l="1"/>
  <c r="E245" i="1"/>
  <c r="H64" i="1" l="1"/>
  <c r="H60" i="1"/>
  <c r="A214" i="1"/>
  <c r="A252" i="1" s="1"/>
  <c r="B214" i="1"/>
  <c r="C214" i="1"/>
  <c r="D214" i="1"/>
  <c r="I214" i="1"/>
  <c r="J214" i="1"/>
  <c r="A216" i="1"/>
  <c r="A251" i="1" s="1"/>
  <c r="A272" i="1" s="1"/>
  <c r="B216" i="1"/>
  <c r="A253" i="1"/>
  <c r="A254" i="1"/>
  <c r="A217" i="1"/>
  <c r="A255" i="1" s="1"/>
  <c r="A276" i="1" s="1"/>
  <c r="C217" i="1"/>
  <c r="D217" i="1"/>
  <c r="I217" i="1"/>
  <c r="J217" i="1"/>
  <c r="A218" i="1"/>
  <c r="A256" i="1" s="1"/>
  <c r="A277" i="1" s="1"/>
  <c r="C218" i="1"/>
  <c r="D218" i="1"/>
  <c r="I218" i="1"/>
  <c r="J218" i="1"/>
  <c r="A219" i="1"/>
  <c r="A257" i="1" s="1"/>
  <c r="A278" i="1" s="1"/>
  <c r="C219" i="1"/>
  <c r="D219" i="1"/>
  <c r="I219" i="1"/>
  <c r="J219" i="1"/>
  <c r="A220" i="1"/>
  <c r="A258" i="1" s="1"/>
  <c r="A279" i="1" s="1"/>
  <c r="C220" i="1"/>
  <c r="D220" i="1"/>
  <c r="I220" i="1"/>
  <c r="J220" i="1"/>
  <c r="A221" i="1"/>
  <c r="A259" i="1" s="1"/>
  <c r="A280" i="1" s="1"/>
  <c r="C221" i="1"/>
  <c r="D221" i="1"/>
  <c r="I221" i="1"/>
  <c r="J221" i="1"/>
  <c r="A222" i="1"/>
  <c r="C222" i="1"/>
  <c r="D222" i="1"/>
  <c r="I222" i="1"/>
  <c r="J222" i="1"/>
  <c r="A223" i="1"/>
  <c r="C223" i="1"/>
  <c r="D223" i="1"/>
  <c r="I223" i="1"/>
  <c r="J223" i="1"/>
  <c r="A224" i="1"/>
  <c r="C224" i="1"/>
  <c r="D224" i="1"/>
  <c r="I224" i="1"/>
  <c r="J224" i="1"/>
  <c r="A225" i="1"/>
  <c r="C225" i="1"/>
  <c r="D225" i="1"/>
  <c r="I225" i="1"/>
  <c r="J225" i="1"/>
  <c r="A226" i="1"/>
  <c r="C226" i="1"/>
  <c r="D226" i="1"/>
  <c r="I226" i="1"/>
  <c r="J226" i="1"/>
  <c r="A227" i="1"/>
  <c r="B227" i="1"/>
  <c r="C227" i="1"/>
  <c r="D227" i="1"/>
  <c r="I227" i="1"/>
  <c r="J227" i="1"/>
  <c r="A228" i="1"/>
  <c r="B228" i="1"/>
  <c r="C228" i="1"/>
  <c r="D228" i="1"/>
  <c r="I228" i="1"/>
  <c r="J228" i="1"/>
  <c r="A229" i="1"/>
  <c r="B229" i="1"/>
  <c r="C229" i="1"/>
  <c r="D229" i="1"/>
  <c r="I229" i="1"/>
  <c r="J229" i="1"/>
  <c r="A230" i="1"/>
  <c r="B230" i="1"/>
  <c r="C230" i="1"/>
  <c r="D230" i="1"/>
  <c r="I230" i="1"/>
  <c r="J230" i="1"/>
  <c r="A231" i="1"/>
  <c r="A263" i="1" s="1"/>
  <c r="B231" i="1"/>
  <c r="B263" i="1" s="1"/>
  <c r="A232" i="1"/>
  <c r="B232" i="1"/>
  <c r="C232" i="1"/>
  <c r="D232" i="1"/>
  <c r="I232" i="1"/>
  <c r="J232" i="1"/>
  <c r="A233" i="1"/>
  <c r="B233" i="1"/>
  <c r="C233" i="1"/>
  <c r="D233" i="1"/>
  <c r="I233" i="1"/>
  <c r="J233" i="1"/>
  <c r="A234" i="1"/>
  <c r="B234" i="1"/>
  <c r="C234" i="1"/>
  <c r="D234" i="1"/>
  <c r="I234" i="1"/>
  <c r="J234" i="1"/>
  <c r="A235" i="1"/>
  <c r="B235" i="1"/>
  <c r="C235" i="1"/>
  <c r="D235" i="1"/>
  <c r="I235" i="1"/>
  <c r="J235" i="1"/>
  <c r="A236" i="1"/>
  <c r="A260" i="1" s="1"/>
  <c r="A289" i="1" s="1"/>
  <c r="A316" i="1" s="1"/>
  <c r="B236" i="1"/>
  <c r="B260" i="1" s="1"/>
  <c r="A237" i="1"/>
  <c r="B237" i="1"/>
  <c r="C237" i="1"/>
  <c r="D237" i="1"/>
  <c r="I237" i="1"/>
  <c r="J237" i="1"/>
  <c r="A238" i="1"/>
  <c r="B238" i="1"/>
  <c r="C238" i="1"/>
  <c r="D238" i="1"/>
  <c r="I238" i="1"/>
  <c r="J238" i="1"/>
  <c r="A239" i="1"/>
  <c r="B239" i="1"/>
  <c r="C239" i="1"/>
  <c r="D239" i="1"/>
  <c r="I239" i="1"/>
  <c r="J239" i="1"/>
  <c r="A240" i="1"/>
  <c r="B240" i="1"/>
  <c r="C240" i="1"/>
  <c r="D240" i="1"/>
  <c r="I240" i="1"/>
  <c r="J240" i="1"/>
  <c r="A241" i="1"/>
  <c r="B241" i="1"/>
  <c r="C241" i="1"/>
  <c r="D241" i="1"/>
  <c r="I241" i="1"/>
  <c r="J241" i="1"/>
  <c r="A242" i="1"/>
  <c r="B242" i="1"/>
  <c r="C242" i="1"/>
  <c r="D242" i="1"/>
  <c r="I242" i="1"/>
  <c r="J242" i="1"/>
  <c r="I204" i="1"/>
  <c r="I213" i="1"/>
  <c r="J213" i="1"/>
  <c r="I212" i="1"/>
  <c r="J212" i="1"/>
  <c r="I211" i="1"/>
  <c r="J211" i="1"/>
  <c r="I210" i="1"/>
  <c r="J210" i="1"/>
  <c r="I209" i="1"/>
  <c r="J209" i="1"/>
  <c r="I208" i="1"/>
  <c r="J208" i="1"/>
  <c r="I207" i="1"/>
  <c r="J207" i="1"/>
  <c r="I206" i="1"/>
  <c r="J206" i="1"/>
  <c r="I205" i="1"/>
  <c r="J205" i="1"/>
  <c r="J204" i="1"/>
  <c r="I203" i="1"/>
  <c r="J203" i="1"/>
  <c r="I202" i="1"/>
  <c r="J202" i="1"/>
  <c r="I201" i="1"/>
  <c r="J201" i="1"/>
  <c r="I200" i="1"/>
  <c r="J200" i="1"/>
  <c r="I199" i="1"/>
  <c r="J199" i="1"/>
  <c r="A213" i="1"/>
  <c r="B213" i="1"/>
  <c r="C213" i="1"/>
  <c r="D213" i="1"/>
  <c r="A212" i="1"/>
  <c r="B212" i="1"/>
  <c r="C212" i="1"/>
  <c r="D212" i="1"/>
  <c r="A211" i="1"/>
  <c r="B211" i="1"/>
  <c r="C211" i="1"/>
  <c r="D211" i="1"/>
  <c r="A210" i="1"/>
  <c r="B210" i="1"/>
  <c r="C210" i="1"/>
  <c r="D210" i="1"/>
  <c r="A209" i="1"/>
  <c r="B209" i="1"/>
  <c r="C209" i="1"/>
  <c r="D209" i="1"/>
  <c r="A208" i="1"/>
  <c r="B208" i="1"/>
  <c r="C208" i="1"/>
  <c r="D208" i="1"/>
  <c r="A207" i="1"/>
  <c r="B207" i="1"/>
  <c r="C207" i="1"/>
  <c r="D207" i="1"/>
  <c r="A206" i="1"/>
  <c r="B206" i="1"/>
  <c r="C206" i="1"/>
  <c r="D206" i="1"/>
  <c r="A205" i="1"/>
  <c r="B205" i="1"/>
  <c r="C205" i="1"/>
  <c r="D205" i="1"/>
  <c r="A204" i="1"/>
  <c r="B204" i="1"/>
  <c r="C204" i="1"/>
  <c r="D204" i="1"/>
  <c r="A203" i="1"/>
  <c r="B203" i="1"/>
  <c r="C203" i="1"/>
  <c r="D203" i="1"/>
  <c r="A202" i="1"/>
  <c r="B202" i="1"/>
  <c r="C202" i="1"/>
  <c r="D202" i="1"/>
  <c r="A201" i="1"/>
  <c r="B201" i="1"/>
  <c r="C201" i="1"/>
  <c r="D201" i="1"/>
  <c r="A200" i="1"/>
  <c r="B200" i="1"/>
  <c r="C200" i="1"/>
  <c r="D200" i="1"/>
  <c r="A199" i="1"/>
  <c r="B199" i="1"/>
  <c r="C199" i="1"/>
  <c r="D199" i="1"/>
  <c r="I198" i="1"/>
  <c r="G191" i="1"/>
  <c r="G192" i="1"/>
  <c r="G193" i="1"/>
  <c r="G194" i="1"/>
  <c r="G195" i="1"/>
  <c r="G190" i="1"/>
  <c r="B261" i="1" l="1"/>
  <c r="C261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54" i="1"/>
  <c r="G142" i="1" l="1"/>
  <c r="G143" i="1"/>
  <c r="G144" i="1"/>
  <c r="G145" i="1"/>
  <c r="G146" i="1"/>
  <c r="G147" i="1"/>
  <c r="G148" i="1"/>
  <c r="G149" i="1"/>
  <c r="G150" i="1"/>
  <c r="G151" i="1"/>
  <c r="G141" i="1"/>
  <c r="B141" i="1"/>
  <c r="B142" i="1"/>
  <c r="B143" i="1"/>
  <c r="B144" i="1"/>
  <c r="B145" i="1"/>
  <c r="B146" i="1"/>
  <c r="B147" i="1"/>
  <c r="A141" i="1"/>
  <c r="A142" i="1"/>
  <c r="A143" i="1"/>
  <c r="A144" i="1"/>
  <c r="A145" i="1"/>
  <c r="A146" i="1"/>
  <c r="A147" i="1"/>
  <c r="A140" i="1"/>
  <c r="A198" i="1" s="1"/>
  <c r="B140" i="1"/>
  <c r="B198" i="1" s="1"/>
  <c r="G131" i="1"/>
  <c r="G135" i="1"/>
  <c r="G136" i="1"/>
  <c r="G137" i="1"/>
  <c r="G138" i="1"/>
  <c r="G134" i="1"/>
  <c r="G128" i="1"/>
  <c r="G129" i="1"/>
  <c r="G130" i="1"/>
  <c r="G132" i="1"/>
  <c r="G127" i="1"/>
  <c r="G119" i="1" l="1"/>
  <c r="G120" i="1"/>
  <c r="G121" i="1"/>
  <c r="G122" i="1"/>
  <c r="G123" i="1"/>
  <c r="G124" i="1"/>
  <c r="G118" i="1"/>
  <c r="G117" i="1"/>
  <c r="J112" i="1"/>
  <c r="C114" i="1" l="1"/>
  <c r="D114" i="1"/>
  <c r="E114" i="1"/>
  <c r="F114" i="1"/>
  <c r="G114" i="1"/>
  <c r="H114" i="1"/>
  <c r="I114" i="1"/>
  <c r="J114" i="1"/>
  <c r="C112" i="1"/>
  <c r="D112" i="1"/>
  <c r="E112" i="1"/>
  <c r="F112" i="1"/>
  <c r="G112" i="1"/>
  <c r="H112" i="1"/>
  <c r="I112" i="1"/>
  <c r="C113" i="1"/>
  <c r="D113" i="1"/>
  <c r="E113" i="1"/>
  <c r="F113" i="1"/>
  <c r="G113" i="1"/>
  <c r="H113" i="1"/>
  <c r="I113" i="1"/>
  <c r="J113" i="1"/>
  <c r="C109" i="1"/>
  <c r="D109" i="1"/>
  <c r="E109" i="1"/>
  <c r="F109" i="1"/>
  <c r="G109" i="1"/>
  <c r="I109" i="1"/>
  <c r="J109" i="1"/>
  <c r="C108" i="1"/>
  <c r="D108" i="1"/>
  <c r="E108" i="1"/>
  <c r="F108" i="1"/>
  <c r="G108" i="1"/>
  <c r="H108" i="1"/>
  <c r="I108" i="1"/>
  <c r="J108" i="1"/>
  <c r="C107" i="1"/>
  <c r="D107" i="1"/>
  <c r="E107" i="1"/>
  <c r="F107" i="1"/>
  <c r="G107" i="1"/>
  <c r="H107" i="1"/>
  <c r="I107" i="1"/>
  <c r="J107" i="1"/>
  <c r="C106" i="1"/>
  <c r="D106" i="1"/>
  <c r="E106" i="1"/>
  <c r="F106" i="1"/>
  <c r="G106" i="1"/>
  <c r="H106" i="1"/>
  <c r="I106" i="1"/>
  <c r="J106" i="1"/>
  <c r="C105" i="1"/>
  <c r="D105" i="1"/>
  <c r="E105" i="1"/>
  <c r="F105" i="1"/>
  <c r="G105" i="1"/>
  <c r="H105" i="1"/>
  <c r="I105" i="1"/>
  <c r="J105" i="1"/>
  <c r="C104" i="1"/>
  <c r="D104" i="1"/>
  <c r="E104" i="1"/>
  <c r="F104" i="1"/>
  <c r="G104" i="1"/>
  <c r="H104" i="1"/>
  <c r="I104" i="1"/>
  <c r="J104" i="1"/>
  <c r="C103" i="1"/>
  <c r="D103" i="1"/>
  <c r="E103" i="1"/>
  <c r="F103" i="1"/>
  <c r="G103" i="1"/>
  <c r="H103" i="1"/>
  <c r="I103" i="1"/>
  <c r="J103" i="1"/>
  <c r="C102" i="1"/>
  <c r="D102" i="1"/>
  <c r="E102" i="1"/>
  <c r="F102" i="1"/>
  <c r="G102" i="1"/>
  <c r="H102" i="1"/>
  <c r="I102" i="1"/>
  <c r="J102" i="1"/>
  <c r="C101" i="1"/>
  <c r="D101" i="1"/>
  <c r="E101" i="1"/>
  <c r="F101" i="1"/>
  <c r="G101" i="1"/>
  <c r="H101" i="1"/>
  <c r="I101" i="1"/>
  <c r="J101" i="1"/>
  <c r="C100" i="1"/>
  <c r="D100" i="1"/>
  <c r="E100" i="1"/>
  <c r="F100" i="1"/>
  <c r="G100" i="1"/>
  <c r="H100" i="1"/>
  <c r="I100" i="1"/>
  <c r="J100" i="1"/>
  <c r="C99" i="1"/>
  <c r="D99" i="1"/>
  <c r="E99" i="1"/>
  <c r="F99" i="1"/>
  <c r="G99" i="1"/>
  <c r="H99" i="1"/>
  <c r="I99" i="1"/>
  <c r="J99" i="1"/>
  <c r="C98" i="1"/>
  <c r="D98" i="1"/>
  <c r="E98" i="1"/>
  <c r="F98" i="1"/>
  <c r="G98" i="1"/>
  <c r="H98" i="1"/>
  <c r="I98" i="1"/>
  <c r="J98" i="1"/>
  <c r="C97" i="1"/>
  <c r="D97" i="1"/>
  <c r="E97" i="1"/>
  <c r="F97" i="1"/>
  <c r="G97" i="1"/>
  <c r="H97" i="1"/>
  <c r="I97" i="1"/>
  <c r="J97" i="1"/>
  <c r="C96" i="1"/>
  <c r="D96" i="1"/>
  <c r="F96" i="1"/>
  <c r="G96" i="1"/>
  <c r="I96" i="1"/>
  <c r="J96" i="1"/>
  <c r="C93" i="1"/>
  <c r="D93" i="1"/>
  <c r="E93" i="1"/>
  <c r="F93" i="1"/>
  <c r="G93" i="1"/>
  <c r="H93" i="1"/>
  <c r="I93" i="1"/>
  <c r="J93" i="1"/>
  <c r="C91" i="1"/>
  <c r="D91" i="1"/>
  <c r="E91" i="1"/>
  <c r="F91" i="1"/>
  <c r="G91" i="1"/>
  <c r="H91" i="1"/>
  <c r="I91" i="1"/>
  <c r="J91" i="1"/>
  <c r="C90" i="1"/>
  <c r="D90" i="1"/>
  <c r="E90" i="1"/>
  <c r="F90" i="1"/>
  <c r="G90" i="1"/>
  <c r="H90" i="1"/>
  <c r="I90" i="1"/>
  <c r="J90" i="1"/>
  <c r="C89" i="1"/>
  <c r="D89" i="1"/>
  <c r="E89" i="1"/>
  <c r="F89" i="1"/>
  <c r="G89" i="1"/>
  <c r="H89" i="1"/>
  <c r="I89" i="1"/>
  <c r="J89" i="1"/>
  <c r="C88" i="1"/>
  <c r="D88" i="1"/>
  <c r="E88" i="1"/>
  <c r="F88" i="1"/>
  <c r="G88" i="1"/>
  <c r="H88" i="1"/>
  <c r="I88" i="1"/>
  <c r="J88" i="1"/>
  <c r="C87" i="1"/>
  <c r="D87" i="1"/>
  <c r="E87" i="1"/>
  <c r="F87" i="1"/>
  <c r="G87" i="1"/>
  <c r="I87" i="1"/>
  <c r="J87" i="1"/>
  <c r="C86" i="1"/>
  <c r="D86" i="1"/>
  <c r="E86" i="1"/>
  <c r="F86" i="1"/>
  <c r="G86" i="1"/>
  <c r="H86" i="1"/>
  <c r="I86" i="1"/>
  <c r="J86" i="1"/>
  <c r="C85" i="1"/>
  <c r="D85" i="1"/>
  <c r="E85" i="1"/>
  <c r="F85" i="1"/>
  <c r="G85" i="1"/>
  <c r="H85" i="1"/>
  <c r="I85" i="1"/>
  <c r="J85" i="1"/>
  <c r="C84" i="1"/>
  <c r="D84" i="1"/>
  <c r="E84" i="1"/>
  <c r="F84" i="1"/>
  <c r="G84" i="1"/>
  <c r="H84" i="1"/>
  <c r="I84" i="1"/>
  <c r="J84" i="1"/>
  <c r="C83" i="1"/>
  <c r="D83" i="1"/>
  <c r="E83" i="1"/>
  <c r="F83" i="1"/>
  <c r="G83" i="1"/>
  <c r="H83" i="1"/>
  <c r="I83" i="1"/>
  <c r="J83" i="1"/>
  <c r="C82" i="1"/>
  <c r="D82" i="1"/>
  <c r="E82" i="1"/>
  <c r="F82" i="1"/>
  <c r="G82" i="1"/>
  <c r="I82" i="1"/>
  <c r="J82" i="1"/>
  <c r="C81" i="1"/>
  <c r="D81" i="1"/>
  <c r="E81" i="1"/>
  <c r="F81" i="1"/>
  <c r="G81" i="1"/>
  <c r="H81" i="1"/>
  <c r="I81" i="1"/>
  <c r="J81" i="1"/>
  <c r="C80" i="1"/>
  <c r="D80" i="1"/>
  <c r="E80" i="1"/>
  <c r="F80" i="1"/>
  <c r="G80" i="1"/>
  <c r="H80" i="1"/>
  <c r="I80" i="1"/>
  <c r="J80" i="1"/>
  <c r="C79" i="1"/>
  <c r="D79" i="1"/>
  <c r="E79" i="1"/>
  <c r="F79" i="1"/>
  <c r="G79" i="1"/>
  <c r="H79" i="1"/>
  <c r="I79" i="1"/>
  <c r="J79" i="1"/>
  <c r="C78" i="1"/>
  <c r="D78" i="1"/>
  <c r="E78" i="1"/>
  <c r="F78" i="1"/>
  <c r="G78" i="1"/>
  <c r="H78" i="1"/>
  <c r="I78" i="1"/>
  <c r="J78" i="1"/>
  <c r="C77" i="1"/>
  <c r="D77" i="1"/>
  <c r="E77" i="1"/>
  <c r="F77" i="1"/>
  <c r="G77" i="1"/>
  <c r="H77" i="1"/>
  <c r="I77" i="1"/>
  <c r="J77" i="1"/>
  <c r="C76" i="1"/>
  <c r="D76" i="1"/>
  <c r="E76" i="1"/>
  <c r="F76" i="1"/>
  <c r="G76" i="1"/>
  <c r="H76" i="1"/>
  <c r="I76" i="1"/>
  <c r="J76" i="1"/>
  <c r="C75" i="1"/>
  <c r="D75" i="1"/>
  <c r="E75" i="1"/>
  <c r="F75" i="1"/>
  <c r="G75" i="1"/>
  <c r="H75" i="1"/>
  <c r="I75" i="1"/>
  <c r="J75" i="1"/>
  <c r="C74" i="1"/>
  <c r="D74" i="1"/>
  <c r="E74" i="1"/>
  <c r="F74" i="1"/>
  <c r="G74" i="1"/>
  <c r="H74" i="1"/>
  <c r="I74" i="1"/>
  <c r="J74" i="1"/>
  <c r="C73" i="1"/>
  <c r="D73" i="1"/>
  <c r="E73" i="1"/>
  <c r="F73" i="1"/>
  <c r="G73" i="1"/>
  <c r="H73" i="1"/>
  <c r="I73" i="1"/>
  <c r="J73" i="1"/>
  <c r="C72" i="1"/>
  <c r="D72" i="1"/>
  <c r="E72" i="1"/>
  <c r="F72" i="1"/>
  <c r="G72" i="1"/>
  <c r="H72" i="1"/>
  <c r="I72" i="1"/>
  <c r="J72" i="1"/>
  <c r="C71" i="1"/>
  <c r="D71" i="1"/>
  <c r="E71" i="1"/>
  <c r="F71" i="1"/>
  <c r="G71" i="1"/>
  <c r="H71" i="1"/>
  <c r="I71" i="1"/>
  <c r="J71" i="1"/>
  <c r="C70" i="1"/>
  <c r="D70" i="1"/>
  <c r="E70" i="1"/>
  <c r="F70" i="1"/>
  <c r="G70" i="1"/>
  <c r="H70" i="1"/>
  <c r="I70" i="1"/>
  <c r="J70" i="1"/>
  <c r="C69" i="1"/>
  <c r="D69" i="1"/>
  <c r="E69" i="1"/>
  <c r="F69" i="1"/>
  <c r="G69" i="1"/>
  <c r="H69" i="1"/>
  <c r="I69" i="1"/>
  <c r="J69" i="1"/>
  <c r="C65" i="1"/>
  <c r="D65" i="1"/>
  <c r="E65" i="1"/>
  <c r="F65" i="1"/>
  <c r="G65" i="1"/>
  <c r="I65" i="1"/>
  <c r="J65" i="1"/>
  <c r="C64" i="1"/>
  <c r="D64" i="1"/>
  <c r="E64" i="1"/>
  <c r="F64" i="1"/>
  <c r="G64" i="1"/>
  <c r="I64" i="1"/>
  <c r="J64" i="1"/>
  <c r="C63" i="1"/>
  <c r="D63" i="1"/>
  <c r="E63" i="1"/>
  <c r="F63" i="1"/>
  <c r="G63" i="1"/>
  <c r="H63" i="1"/>
  <c r="I63" i="1"/>
  <c r="J63" i="1"/>
  <c r="C62" i="1"/>
  <c r="D62" i="1"/>
  <c r="E62" i="1"/>
  <c r="F62" i="1"/>
  <c r="G62" i="1"/>
  <c r="H62" i="1"/>
  <c r="I62" i="1"/>
  <c r="J62" i="1"/>
  <c r="C61" i="1"/>
  <c r="D61" i="1"/>
  <c r="E61" i="1"/>
  <c r="F61" i="1"/>
  <c r="G61" i="1"/>
  <c r="H61" i="1"/>
  <c r="I61" i="1"/>
  <c r="J61" i="1"/>
  <c r="C60" i="1"/>
  <c r="D60" i="1"/>
  <c r="E60" i="1"/>
  <c r="F60" i="1"/>
  <c r="G60" i="1"/>
  <c r="I60" i="1"/>
  <c r="J60" i="1"/>
  <c r="C56" i="1"/>
  <c r="D56" i="1"/>
  <c r="E56" i="1"/>
  <c r="F56" i="1"/>
  <c r="G56" i="1"/>
  <c r="H56" i="1"/>
  <c r="I56" i="1"/>
  <c r="J56" i="1"/>
  <c r="C57" i="1"/>
  <c r="D57" i="1"/>
  <c r="E57" i="1"/>
  <c r="F57" i="1"/>
  <c r="G57" i="1"/>
  <c r="H57" i="1"/>
  <c r="I57" i="1"/>
  <c r="J57" i="1"/>
  <c r="C59" i="1"/>
  <c r="D59" i="1"/>
  <c r="E59" i="1"/>
  <c r="F59" i="1"/>
  <c r="G59" i="1"/>
  <c r="I59" i="1"/>
  <c r="J59" i="1"/>
  <c r="C58" i="1"/>
  <c r="D58" i="1"/>
  <c r="E58" i="1"/>
  <c r="F58" i="1"/>
  <c r="G58" i="1"/>
  <c r="H58" i="1"/>
  <c r="I58" i="1"/>
  <c r="J58" i="1"/>
  <c r="C55" i="1"/>
  <c r="D55" i="1"/>
  <c r="E55" i="1"/>
  <c r="F55" i="1"/>
  <c r="G55" i="1"/>
  <c r="H55" i="1"/>
  <c r="I55" i="1"/>
  <c r="J55" i="1"/>
  <c r="J51" i="1"/>
  <c r="J52" i="1"/>
  <c r="J53" i="1"/>
  <c r="J54" i="1"/>
  <c r="I51" i="1"/>
  <c r="I52" i="1"/>
  <c r="I53" i="1"/>
  <c r="I54" i="1"/>
  <c r="G51" i="1"/>
  <c r="G52" i="1"/>
  <c r="G53" i="1"/>
  <c r="G54" i="1"/>
  <c r="F51" i="1"/>
  <c r="F52" i="1"/>
  <c r="F53" i="1"/>
  <c r="F54" i="1"/>
  <c r="E51" i="1"/>
  <c r="E52" i="1"/>
  <c r="E53" i="1"/>
  <c r="E54" i="1"/>
  <c r="D52" i="1"/>
  <c r="D53" i="1"/>
  <c r="D54" i="1"/>
  <c r="A46" i="1" l="1"/>
  <c r="B46" i="1"/>
  <c r="D46" i="1"/>
  <c r="I46" i="1"/>
  <c r="J46" i="1"/>
  <c r="A112" i="1"/>
  <c r="A113" i="1"/>
  <c r="A114" i="1"/>
  <c r="A42" i="1"/>
  <c r="B42" i="1"/>
  <c r="B95" i="1" s="1"/>
  <c r="A96" i="1"/>
  <c r="A97" i="1"/>
  <c r="A98" i="1"/>
  <c r="A99" i="1"/>
  <c r="B23" i="1"/>
  <c r="A23" i="1"/>
  <c r="A307" i="1" s="1"/>
  <c r="A309" i="1"/>
  <c r="A310" i="1"/>
  <c r="A311" i="1"/>
  <c r="A312" i="1"/>
  <c r="A313" i="1"/>
  <c r="A314" i="1"/>
  <c r="A315" i="1"/>
  <c r="A78" i="1"/>
  <c r="A79" i="1"/>
  <c r="A80" i="1"/>
  <c r="A81" i="1"/>
  <c r="A82" i="1"/>
  <c r="D21" i="1"/>
  <c r="C21" i="1"/>
  <c r="A21" i="1"/>
  <c r="I6" i="1"/>
  <c r="J5" i="1"/>
  <c r="J6" i="1"/>
  <c r="J7" i="1"/>
  <c r="J8" i="1"/>
  <c r="J9" i="1"/>
  <c r="J10" i="1"/>
  <c r="J11" i="1"/>
  <c r="J12" i="1"/>
  <c r="J13" i="1"/>
  <c r="J14" i="1"/>
  <c r="J15" i="1"/>
  <c r="J20" i="1"/>
  <c r="I5" i="1"/>
  <c r="I7" i="1"/>
  <c r="I8" i="1"/>
  <c r="I9" i="1"/>
  <c r="I10" i="1"/>
  <c r="I11" i="1"/>
  <c r="I12" i="1"/>
  <c r="I13" i="1"/>
  <c r="I14" i="1"/>
  <c r="I15" i="1"/>
  <c r="I20" i="1"/>
  <c r="C5" i="1"/>
  <c r="C6" i="1"/>
  <c r="C7" i="1"/>
  <c r="C8" i="1"/>
  <c r="C300" i="1" s="1"/>
  <c r="C9" i="1"/>
  <c r="C10" i="1"/>
  <c r="C11" i="1"/>
  <c r="C12" i="1"/>
  <c r="C13" i="1"/>
  <c r="C301" i="1" s="1"/>
  <c r="C14" i="1"/>
  <c r="C15" i="1"/>
  <c r="C20" i="1"/>
  <c r="B5" i="1"/>
  <c r="B245" i="1" s="1"/>
  <c r="B265" i="1" s="1"/>
  <c r="B295" i="1" s="1"/>
  <c r="B6" i="1"/>
  <c r="B7" i="1"/>
  <c r="B8" i="1"/>
  <c r="B300" i="1" s="1"/>
  <c r="B9" i="1"/>
  <c r="B10" i="1"/>
  <c r="B11" i="1"/>
  <c r="B12" i="1"/>
  <c r="B13" i="1"/>
  <c r="B301" i="1" s="1"/>
  <c r="B14" i="1"/>
  <c r="B15" i="1"/>
  <c r="B20" i="1"/>
  <c r="A5" i="1"/>
  <c r="A245" i="1" s="1"/>
  <c r="A265" i="1" s="1"/>
  <c r="A295" i="1" s="1"/>
  <c r="A6" i="1"/>
  <c r="A246" i="1" s="1"/>
  <c r="A266" i="1" s="1"/>
  <c r="A296" i="1" s="1"/>
  <c r="A7" i="1"/>
  <c r="A247" i="1" s="1"/>
  <c r="A267" i="1" s="1"/>
  <c r="A299" i="1" s="1"/>
  <c r="A8" i="1"/>
  <c r="A300" i="1" s="1"/>
  <c r="A9" i="1"/>
  <c r="A10" i="1"/>
  <c r="A11" i="1"/>
  <c r="A12" i="1"/>
  <c r="A13" i="1"/>
  <c r="A301" i="1" s="1"/>
  <c r="A14" i="1"/>
  <c r="A302" i="1" s="1"/>
  <c r="A15" i="1"/>
  <c r="A303" i="1" s="1"/>
  <c r="A20" i="1"/>
  <c r="A304" i="1" s="1"/>
  <c r="B331" i="1" l="1"/>
  <c r="A126" i="1"/>
  <c r="A111" i="1"/>
  <c r="A189" i="1"/>
  <c r="B111" i="1"/>
  <c r="B189" i="1"/>
  <c r="A76" i="1"/>
  <c r="A130" i="1"/>
  <c r="A75" i="1"/>
  <c r="A129" i="1"/>
  <c r="A95" i="1"/>
  <c r="A133" i="1"/>
  <c r="A74" i="1"/>
  <c r="A128" i="1"/>
  <c r="A77" i="1"/>
  <c r="A132" i="1"/>
  <c r="A73" i="1"/>
  <c r="A127" i="1"/>
  <c r="A70" i="1"/>
  <c r="A72" i="1"/>
  <c r="A68" i="1"/>
  <c r="A69" i="1"/>
  <c r="A71" i="1"/>
</calcChain>
</file>

<file path=xl/sharedStrings.xml><?xml version="1.0" encoding="utf-8"?>
<sst xmlns="http://schemas.openxmlformats.org/spreadsheetml/2006/main" count="1040" uniqueCount="390">
  <si>
    <t>Categoria do Item</t>
  </si>
  <si>
    <t>Descrição do Item</t>
  </si>
  <si>
    <t>Nome da Classificação Superior (Classe/Grupo)</t>
  </si>
  <si>
    <t>Unidade de Fornecimento</t>
  </si>
  <si>
    <t>Quantidade Estimada</t>
  </si>
  <si>
    <t>Valor Unitário Estimado</t>
  </si>
  <si>
    <t>Valor Total Estimado</t>
  </si>
  <si>
    <t>Data Desejada</t>
  </si>
  <si>
    <t>Vinculação Objeto</t>
  </si>
  <si>
    <t>Justificativa</t>
  </si>
  <si>
    <t>Plano de Contratações Anuais para 2026 - Prefeitura de Dona Francisca RS</t>
  </si>
  <si>
    <t>OBRAS</t>
  </si>
  <si>
    <t>Unid.</t>
  </si>
  <si>
    <t>DESPESAS  CORRENTES</t>
  </si>
  <si>
    <t>AGRICULTURA</t>
  </si>
  <si>
    <t>MATERIAL</t>
  </si>
  <si>
    <t>Aquisição de Nitrogenio liquido para abastecimento de botijões para inseminação artificial</t>
  </si>
  <si>
    <t>Aquisição de vacinas para a campanha de Vacinação brucelose</t>
  </si>
  <si>
    <t>BTI</t>
  </si>
  <si>
    <t>Calcário</t>
  </si>
  <si>
    <t>Litros</t>
  </si>
  <si>
    <t>MATERIAIS</t>
  </si>
  <si>
    <t>SERVIÇOS PARA A SECRETARIA DE AGRICULTURA</t>
  </si>
  <si>
    <t>SERVIÇOS</t>
  </si>
  <si>
    <t>VEÍCULOS</t>
  </si>
  <si>
    <t>VEÍCULO</t>
  </si>
  <si>
    <t>SERVIÇO</t>
  </si>
  <si>
    <t>Gabinete do Prefeito</t>
  </si>
  <si>
    <t>Material</t>
  </si>
  <si>
    <t>Materiais</t>
  </si>
  <si>
    <t>Generos de Alimentação</t>
  </si>
  <si>
    <t>Unidades</t>
  </si>
  <si>
    <t>Material de Copa e Cozinha</t>
  </si>
  <si>
    <t>Material Bibliográfico</t>
  </si>
  <si>
    <t>Outros Materiais de Consumo</t>
  </si>
  <si>
    <t>Material Gráfico e Publicitário</t>
  </si>
  <si>
    <t>Aparelhos e Equipamentos Permanente</t>
  </si>
  <si>
    <t xml:space="preserve">Aparelhos e Utensílios Domésticos </t>
  </si>
  <si>
    <t>Equipamentos de T.I.C.</t>
  </si>
  <si>
    <t>Durante o ano</t>
  </si>
  <si>
    <t>3.3.90.30.07.00</t>
  </si>
  <si>
    <t>3.3.90.30.21.00</t>
  </si>
  <si>
    <t>3.3.90.30.46.00</t>
  </si>
  <si>
    <t>3.3.90.30.99.00</t>
  </si>
  <si>
    <t>3.3.90.30.03.00</t>
  </si>
  <si>
    <t>4.4.90.52.06.00</t>
  </si>
  <si>
    <t>4.4.90.52.12.00</t>
  </si>
  <si>
    <t>4.4.90.52.41.00</t>
  </si>
  <si>
    <t>Uso no Gabinete em reuniões e eventos formais</t>
  </si>
  <si>
    <t>Uso no gabinete para material de apoio</t>
  </si>
  <si>
    <t>Uso no gabinete para consumo</t>
  </si>
  <si>
    <t>Materiais Permanentes para uso no Gabinete</t>
  </si>
  <si>
    <t>Uso no Gabinete</t>
  </si>
  <si>
    <t>Serviços</t>
  </si>
  <si>
    <t>SERVIÇOS PARA O GABINETE DO PREFEITO</t>
  </si>
  <si>
    <t>Outros Serviços de Terceiros Pessoa Física</t>
  </si>
  <si>
    <t>Serviços Tecnicos Profisisonais</t>
  </si>
  <si>
    <t>Manutenção e Conservação de Máquinas e Equipamentos</t>
  </si>
  <si>
    <t>Serviço de Seleção e Treinamentos</t>
  </si>
  <si>
    <t>Serviços de Telecomunicações</t>
  </si>
  <si>
    <t>3.3.90.36.00.00</t>
  </si>
  <si>
    <t>3.3.90.39.05.00</t>
  </si>
  <si>
    <t>3.3.90.39.17.00</t>
  </si>
  <si>
    <t>3.390.39.48.00</t>
  </si>
  <si>
    <t>3.3.90.39.58.00</t>
  </si>
  <si>
    <t>Destina-se ao pagamento de serviços prestados por pessoas físicas, sem vínculo empregatício, necessários ao funcionamento das atividades do órgão, conforme contratação eventual ou específica.</t>
  </si>
  <si>
    <t>Destina-se à contratação de serviços técnicos profissionais especializados, prestados por terceiros, voltados ao atendimento de demandas específicas do órgão, conforme legislação aplicável.</t>
  </si>
  <si>
    <t>Destina-se à manutenção preventiva e corretiva de máquinas e equipamentos, visando garantir seu pleno funcionamento, prolongar sua vida útil e evitar paralisação das atividades.</t>
  </si>
  <si>
    <t>Destina-se à contratação de serviços para seleção, capacitação e treinamento de servidores, visando o aprimoramento profissional e o desenvolvimento das atividades institucionais.</t>
  </si>
  <si>
    <t>Destina-se ao pagamento de serviços de telecomunicações, incluindo telefonia, internet e demais meios de comunicação necessários ao funcionamento das atividades administrativas.</t>
  </si>
  <si>
    <t>FROTA MUNICIPAL GABINETE DO PREFEITO</t>
  </si>
  <si>
    <t>Veículos</t>
  </si>
  <si>
    <t xml:space="preserve">Combustíveis e Lubrificantes Automotivos </t>
  </si>
  <si>
    <t>Material para Manutenção de Bens Móveis</t>
  </si>
  <si>
    <t>Material para Manutenção de Veículos</t>
  </si>
  <si>
    <t>Manutenção e Conservação de Veículos</t>
  </si>
  <si>
    <t xml:space="preserve">Litros </t>
  </si>
  <si>
    <t>Estacionamento/Garagem com veículo</t>
  </si>
  <si>
    <t>3.3.90.30.01.00</t>
  </si>
  <si>
    <t>3.3.90.30.25.00</t>
  </si>
  <si>
    <t>3.3.90.30.39.00</t>
  </si>
  <si>
    <t>3.3.90.39.19.00</t>
  </si>
  <si>
    <t>3.3.90.36.99.05</t>
  </si>
  <si>
    <t>Destina-se à aquisição de combustíveis e lubrificantes para abastecimento e manutenção da frota de veículos, assegurando o desempenho das atividades públicas.</t>
  </si>
  <si>
    <t>Destina-se à aquisição de materiais utilizados na manutenção, reposição e conservação de bens móveis, garantindo seu bom estado e prolongando sua vida útil.</t>
  </si>
  <si>
    <t>Destina-se à aquisição de materiais, peças e insumos necessários para manutenção preventiva e corretiva dos veículos da frota oficial, garantindo seu bom funcionamento e segurança.</t>
  </si>
  <si>
    <t>Destina-se à execução de serviços de manutenção preventiva e corretiva da frota de veículos, visando assegurar condições adequadas de uso, segurança e continuidade das atividades institucionais.</t>
  </si>
  <si>
    <t xml:space="preserve">Serviços de Obras e Reformas </t>
  </si>
  <si>
    <t>Trabalhos relacionados à construção, manutenção, ampliação, reparação e melhoria de edificações, espaços públicos ou estruturas físicas.</t>
  </si>
  <si>
    <t>Programa Recuperação de Matas Ciliares</t>
  </si>
  <si>
    <t>Programa Recuperação de Mata Ciliar</t>
  </si>
  <si>
    <t>ADMINISTRAÇÃO</t>
  </si>
  <si>
    <t>Material de Consumo</t>
  </si>
  <si>
    <t>Gas e Outros Materiais Engarrafados</t>
  </si>
  <si>
    <t>Material de Expediente</t>
  </si>
  <si>
    <t>Material de T.I.C. (consumo)</t>
  </si>
  <si>
    <t>Material de Limpeza e Produtos de Higienização</t>
  </si>
  <si>
    <t>Material para Manutenção de Bens Imóveis/Instalações</t>
  </si>
  <si>
    <t>Material Elétrico e Eletrônico</t>
  </si>
  <si>
    <t>Material para Audio, Video e Foto</t>
  </si>
  <si>
    <t>Material de Sinalização Visual e Outros</t>
  </si>
  <si>
    <t>m³</t>
  </si>
  <si>
    <t>3.3.90.30.04.00</t>
  </si>
  <si>
    <t>3.3.90.30.16.00</t>
  </si>
  <si>
    <t>3.3.90.30.17.00</t>
  </si>
  <si>
    <t>3.3.90.30.22.00</t>
  </si>
  <si>
    <t>3.3.90.30.24.00</t>
  </si>
  <si>
    <t>3.3.90.30.26.00</t>
  </si>
  <si>
    <t>3.3.90.30.29.00</t>
  </si>
  <si>
    <t>3.3.90.30.44.00</t>
  </si>
  <si>
    <t>Aquisição de combustíveis e lubrificantes automotivos destinados ao abastecimento e manutenção da frota de veículos utilizados pela Secretaria de Administração no desenvolvimento de suas atividades institucionais</t>
  </si>
  <si>
    <t>Aquisição de gás e outros materiais engarrafados destinados ao atendimento das demandas operacionais da Secretaria de Administração, garantindo o adequado funcionamento de suas atividades e setores vinculados.</t>
  </si>
  <si>
    <t>Aquisição de gêneros de alimentação para suprir as necessidades de consumo em atividades, eventos e demandas internas da Secretaria de Administração, assegurando o atendimento adequado aos servidores e ao desenvolvimento das ações institucionais.</t>
  </si>
  <si>
    <t>Aquisição de material de expediente para suprir as necessidades administrativas da Secretaria de Administração, garantindo o pleno funcionamento das atividades internas e o apoio às rotinas de trabalho.</t>
  </si>
  <si>
    <t>Aquisição de material de Tecnologia da Informação e Comunicação (T.I.C.), de natureza de consumo, destinado à manutenção e suporte das atividades tecnológicas da Secretaria de Administração, assegurando continuidade, eficiência e modernização dos serviços internos.</t>
  </si>
  <si>
    <t>Aquisição de material de copa e cozinha para atender às necessidades de consumo diário da Secretaria de Administração, proporcionando suporte às rotinas internas e ao bem-estar dos servidores.</t>
  </si>
  <si>
    <t>Aquisição de materiais de limpeza e produtos de higienização destinados à manutenção da conservação, asseio e salubridade dos ambientes da Secretaria de Administração, garantindo condições adequadas de trabalho e atendimento.</t>
  </si>
  <si>
    <t>Aquisição de materiais destinados à manutenção, conservação e reparos de bens imóveis e instalações vinculadas à Secretaria de Administração, assegurando a preservação das estruturas físicas e o bom funcionamento dos espaços públicos.</t>
  </si>
  <si>
    <t>Aquisição de material elétrico e eletrônico para manutenção, reposição e melhorias nas instalações e equipamentos da Secretaria de Administração, garantindo funcionamento adequado e segurança nas operações.</t>
  </si>
  <si>
    <t>Aquisição de materiais para áudio, vídeo e fotografia destinados ao suporte de atividades institucionais da Secretaria de Administração, incluindo registro, comunicação e divulgação de ações oficiais.</t>
  </si>
  <si>
    <t>Aquisição de material de sinalização visual e outros correlatos voltados à organização de ambientes, orientação do público e identificação institucional no âmbito da Secretaria de Administração, garantindo comunicação visual adequada e eficiente.</t>
  </si>
  <si>
    <t>durante o ano</t>
  </si>
  <si>
    <t>SERVIÇOS SECRETARIA DE ADMINISTRAÇÃO</t>
  </si>
  <si>
    <t>Serviços Técnicos Prossicionais</t>
  </si>
  <si>
    <t>Manutenção e conservação de  bens imóveis</t>
  </si>
  <si>
    <t>Serviços de Água e Esgoto</t>
  </si>
  <si>
    <t>Serviços de Comunicação em Geral</t>
  </si>
  <si>
    <t>Serviço de Seleção e Treinamento</t>
  </si>
  <si>
    <t>Transporte de Servidores</t>
  </si>
  <si>
    <t>Fretes e Transporte de Encomendas</t>
  </si>
  <si>
    <t>Vigilancia Ostenciva e Monitorada</t>
  </si>
  <si>
    <t>Serviços Bancários</t>
  </si>
  <si>
    <t>Serviços de Publicidade Legal</t>
  </si>
  <si>
    <t>Serviços de Publicidade Institucional</t>
  </si>
  <si>
    <t>Locação de Equipamentos de T.I.C. - Impressoras</t>
  </si>
  <si>
    <t>Locação de Software</t>
  </si>
  <si>
    <t>Manutenção e Conservação de Equipamentos de T.I.C.</t>
  </si>
  <si>
    <t>Comunicação de Dados</t>
  </si>
  <si>
    <t>Serviços Técnicos Profissionais de T.I.C.</t>
  </si>
  <si>
    <t>Assessoria e Consultoria Tecnica ou Juridica</t>
  </si>
  <si>
    <t>Outros Serviços de Consultoria</t>
  </si>
  <si>
    <t>Serviços de Cartório</t>
  </si>
  <si>
    <t>Assinaturas de Periodicos e Anuidades</t>
  </si>
  <si>
    <t>Serviços Tecnicos Profissionais</t>
  </si>
  <si>
    <t>Manutenção e Conservação de Veículo</t>
  </si>
  <si>
    <t xml:space="preserve">Multas Indedutiveis </t>
  </si>
  <si>
    <t>Fornecimento de Alimentação</t>
  </si>
  <si>
    <t>Serviços Médico-Hospitalares, Odontológico e Laboratoriais</t>
  </si>
  <si>
    <t>Serços de Perícias Médicas p/Beneficiários</t>
  </si>
  <si>
    <t>Serviços Gráficos e Editoriais</t>
  </si>
  <si>
    <t>Serviços de Publicidade de Utilizade Publica</t>
  </si>
  <si>
    <t>Outros Serviços de Terceiros - Pessoa Juridica</t>
  </si>
  <si>
    <t>Sentenças Judiciais</t>
  </si>
  <si>
    <t>Sentenças Judiciais Transitadas em Julgado</t>
  </si>
  <si>
    <t>Decisões Judiciais</t>
  </si>
  <si>
    <t>Despesas de Exercícios Anteriores/Material de Consumo</t>
  </si>
  <si>
    <t>3.3.90.39.43.00</t>
  </si>
  <si>
    <t>3.3.90.39.44.00</t>
  </si>
  <si>
    <t>3.3.90.39.47.00</t>
  </si>
  <si>
    <t>3.3.90.39.48.00</t>
  </si>
  <si>
    <t>3.3.90.39.73.00</t>
  </si>
  <si>
    <t>3.3.90.39.74.00</t>
  </si>
  <si>
    <t>3.3.90.39.77.00</t>
  </si>
  <si>
    <t>3.3.90.39.81.00</t>
  </si>
  <si>
    <t>3.3.90.39.90.00</t>
  </si>
  <si>
    <t>3.3.90.39.92.00</t>
  </si>
  <si>
    <t>3.3.90.39.99.00</t>
  </si>
  <si>
    <t>3.3.90.40.04.00</t>
  </si>
  <si>
    <t>3.3.90.40.06.00</t>
  </si>
  <si>
    <t>3.3.90.40.12.00</t>
  </si>
  <si>
    <t>3.3.90.40.13.00</t>
  </si>
  <si>
    <t>3.3.90.40.21.00</t>
  </si>
  <si>
    <t>3.3.90.35.01.00</t>
  </si>
  <si>
    <t>3.3.90.35.99.00</t>
  </si>
  <si>
    <t>3.3.90.36.99.03</t>
  </si>
  <si>
    <t>3.3.90.39.01.00</t>
  </si>
  <si>
    <t>3.3.90.39.36.00</t>
  </si>
  <si>
    <t>3.3.90.39.41.00</t>
  </si>
  <si>
    <t>3.3.90.39.50.00</t>
  </si>
  <si>
    <t>3.3.90.39.56.00</t>
  </si>
  <si>
    <t>3.3.90.39.63.00</t>
  </si>
  <si>
    <t>3.3.90.39.93.00</t>
  </si>
  <si>
    <t>3.3.90.91.01.00</t>
  </si>
  <si>
    <t>3.3.90.91.00.00</t>
  </si>
  <si>
    <t>3.3.90.91.03.00</t>
  </si>
  <si>
    <t>3.3.90.92.00.00</t>
  </si>
  <si>
    <t>Contratação de serviços especializados prestados por profissionais técnicos.</t>
  </si>
  <si>
    <t>Serviços e despesas para manutenção e conservação de imóveis públicos.</t>
  </si>
  <si>
    <t>Despesas com serviços de comunicação, telefonia, internet e correspondências.</t>
  </si>
  <si>
    <t>Serviços destinados à seleção, capacitação e treinamento de pessoal.</t>
  </si>
  <si>
    <t>Despesas com contratação e uso de serviços de telecomunicações.</t>
  </si>
  <si>
    <t>Despesas com transporte e deslocamento de servidores.</t>
  </si>
  <si>
    <t>Gastos com fretes, entregas e transporte de encomendas.</t>
  </si>
  <si>
    <t>Serviços de vigilância presencial e monitorada para segurança patrimonial.</t>
  </si>
  <si>
    <t>Despesas com publicações oficiais e divulgações exigidas por lei.</t>
  </si>
  <si>
    <t>Ações de divulgação institucional e campanhas informativas do órgão público.</t>
  </si>
  <si>
    <t>Locação de impressoras e equipamentos relacionados à tecnologia da informação.</t>
  </si>
  <si>
    <t>Contratação de softwares por meio de licenciamento ou assinatura.</t>
  </si>
  <si>
    <t>Serviços para manutenção e conservação de equipamentos de tecnologia da informação.</t>
  </si>
  <si>
    <t>Serviços voltados à transmissão e utilização de dados digitais e de rede.</t>
  </si>
  <si>
    <t>Serviços especializados na área de tecnologia da informação e comunicação.</t>
  </si>
  <si>
    <t>Contratação de serviços de assessoria ou consultoria técnica e jurídica especializada.</t>
  </si>
  <si>
    <t>Prestação de serviços de consultoria em áreas diversas conforme demanda.</t>
  </si>
  <si>
    <t>Despesas com serviços cartorários, registros e autenticações.</t>
  </si>
  <si>
    <t>Contratação de assinaturas de periódicos, revistas, jornais e anuidades correlatas.</t>
  </si>
  <si>
    <t>Serviços especializados prestados por profissionais qualificados.</t>
  </si>
  <si>
    <t>Serviços e despesas para manutenção e conservação de veículos da frota.</t>
  </si>
  <si>
    <t>Multas pagas que não podem ser deduzidas de tributos ou despesas.</t>
  </si>
  <si>
    <t>Despesas com fornecimento de alimentação para servidores ou programas específicos.</t>
  </si>
  <si>
    <t>Despesas com fornecimento de água e tratamento de esgoto.</t>
  </si>
  <si>
    <t>Despesas com atendimento médico, odontológico e exames laboratoriais.</t>
  </si>
  <si>
    <t>Serviços de perícias médicas destinados à avaliação de beneficiários.</t>
  </si>
  <si>
    <t>Despesas com telefonia, internet e outros serviços de telecomunicações.</t>
  </si>
  <si>
    <t>Despesas com produção gráfica, impressão e edição de materiais.</t>
  </si>
  <si>
    <t>Despesas com tarifas e serviços prestados por instituições financeiras.</t>
  </si>
  <si>
    <t>Despesas com campanhas de utilidade pública e divulgação de interesse social.</t>
  </si>
  <si>
    <t>Contratação de serviços diversos prestados por pessoas jurídicas.</t>
  </si>
  <si>
    <t>Despesas decorrentes do cumprimento de sentenças judiciais.</t>
  </si>
  <si>
    <t>Despesas decorrentes de sentenças judiciais definitivas, sem possibilidade de recurso.</t>
  </si>
  <si>
    <t>Despesas decorrentes do cumprimento de decisões judiciais.</t>
  </si>
  <si>
    <t>Pagamentos de material de consumo referentes a exercícios financeiros anteriores.</t>
  </si>
  <si>
    <t>Aparelhos e Equipamentos de Comunicação</t>
  </si>
  <si>
    <t>Material de T.I.C. (Permanente)</t>
  </si>
  <si>
    <t>Equipamentos de T.I.C. - Computadores</t>
  </si>
  <si>
    <t>Mobiliario em Geral</t>
  </si>
  <si>
    <t>Equipamentos de T.I.C. - Impressoras</t>
  </si>
  <si>
    <t>Equipamentos de T.I.C. - Telefonia</t>
  </si>
  <si>
    <t>Material Permanente</t>
  </si>
  <si>
    <t>4.4.90.52.35.00</t>
  </si>
  <si>
    <t>4.4.90.52.42.00</t>
  </si>
  <si>
    <t>4.4.90.52.45.00</t>
  </si>
  <si>
    <t>4.4.90.52.47.00</t>
  </si>
  <si>
    <t>Dispositivos e equipamentos utilizados para comunicação, como telefones, rádios, computadores e outros aparelhos de TI.</t>
  </si>
  <si>
    <t>Equipamentos e materiais de tecnologia da informação e comunicação com uso prolongado (permanente).</t>
  </si>
  <si>
    <t>Computadores adquiridos para uso em atividades de tecnologia da informação e comunicação.</t>
  </si>
  <si>
    <t>Móveis e utensílios destinados ao uso administrativo ou funcional de órgãos e unidades.</t>
  </si>
  <si>
    <t>Impressoras adquiridas para uso em atividades de tecnologia da informação e comunicação.</t>
  </si>
  <si>
    <t>Aparelhos e equipamentos de telefonia utilizados em atividades de tecnologia da informação e comunicação.</t>
  </si>
  <si>
    <t>Assistência Social</t>
  </si>
  <si>
    <t>SERVIÇOS PARA A SECRETARIA DE ASSISTENCIA SOCIAL</t>
  </si>
  <si>
    <t>EDUCAÇÃO</t>
  </si>
  <si>
    <t>MATERIAL PEDAGÓGICO</t>
  </si>
  <si>
    <t>Unidade</t>
  </si>
  <si>
    <t>Material destinado ao apoio didático e ao desenvolvimento de atividades educativas.</t>
  </si>
  <si>
    <t>ALIMENTOS</t>
  </si>
  <si>
    <t>Quantidade estimada de gêneros alimentícios destinados ao fornecimento de merenda escolar, a serem adquiridos por meio de Pregão com Sistema de Registro de Preços (SRP).</t>
  </si>
  <si>
    <t>Gêneros alimentícios destinados à alimentação escolar, adquiridos por meio de chamada pública com participação da agricultura familiar.</t>
  </si>
  <si>
    <t>MATERIAL DE INFORMÁTICA</t>
  </si>
  <si>
    <t>Equipamentos e suprimentos destinados ao uso de computadores e tecnologias da informação.</t>
  </si>
  <si>
    <t>GÁS DE COZINHA</t>
  </si>
  <si>
    <t>Gás liquefeito de petróleo (GLP) utilizado como combustível para preparo de alimentos.</t>
  </si>
  <si>
    <t>ALIMENTO</t>
  </si>
  <si>
    <t>ÀGUA PARA CONSUMO BOMBONA 20L</t>
  </si>
  <si>
    <t>Água potável em bombonas de 20 litros destinada ao consumo humano.</t>
  </si>
  <si>
    <t>SERVIÇOS SECRETARIA DE EDUCAÇÃO</t>
  </si>
  <si>
    <t>Promoção da saúde e do bem-estar mental no ambiente de trabalho, com foco em práticas e intervenções voltadas ao cuidado psicológico dos profissionais.</t>
  </si>
  <si>
    <t>Palestra ministrada no Clube Franciscano pelo Dr. Lori Lucatelli, psicanalista (CNPA 2010-100).</t>
  </si>
  <si>
    <t>Curso de ensino a distância destinado à atualização e capacitação para condução de veículos de transporte escolar.</t>
  </si>
  <si>
    <t>Serviço de assessoria técnica e pedagógica oferecido pela UNDIME para apoio à gestão educacional.</t>
  </si>
  <si>
    <t>Apresentação artística de ilusionismo realizada por mágico para entretenimento do público.</t>
  </si>
  <si>
    <t>Formação voltada ao estudo e desenvolvimento de práticas culturais e folclóricas para professores, ministrada por Marcelo Massário.</t>
  </si>
  <si>
    <t>Evento no formato de palestra com apresentação musical da dupla Léo e Lara.</t>
  </si>
  <si>
    <t>Apresentação artística encenada por atores em formato teatral.</t>
  </si>
  <si>
    <t>MATERIAL PERMAMENTE</t>
  </si>
  <si>
    <t>MOBILIÁRIO E GERAL</t>
  </si>
  <si>
    <t>Bens duráveis utilizados nas atividades administrativas ou operacionais, com vida útil superior a dois anos.</t>
  </si>
  <si>
    <t>Conjunto de móveis e utensílios destinados à ambientação e funcionalidade de espaços da secretaria de educação ou operacionais.</t>
  </si>
  <si>
    <t>SAÚDE</t>
  </si>
  <si>
    <t>MATERIAL DE CONSUMO</t>
  </si>
  <si>
    <t>MATERIAL ADMINISTRATIVO</t>
  </si>
  <si>
    <t>Material administrativo refere-se aos itens essenciais usados no dia a dia para organização, registro e suporte às atividades internas da administração pública.</t>
  </si>
  <si>
    <t>MEDICAMENTOS</t>
  </si>
  <si>
    <t>MATERIAL ODONTOLÓGICO</t>
  </si>
  <si>
    <t>MATERIAL DE LIMPEZA</t>
  </si>
  <si>
    <t>MATERIAL DE ENFERMAGEM</t>
  </si>
  <si>
    <t>EPI</t>
  </si>
  <si>
    <t>Medicamentos são produtos destinados à prevenção, tratamento e alívio de doenças, utilizados conforme prescrição e necessidade da assistência em saúde.</t>
  </si>
  <si>
    <t>Material odontológico refere-se aos insumos, instrumentos e produtos utilizados pelos profissionais de odontologia para realizar atendimentos, procedimentos clínicos e rotinas de cuidado bucal.</t>
  </si>
  <si>
    <t>Material de limpeza refere-se aos produtos e utensílios utilizados para higienização, desinfecção e manutenção da limpeza dos ambientes.</t>
  </si>
  <si>
    <t>Material de enfermagem refere-se aos insumos, equipamentos e utensílios utilizados pelos profissionais de enfermagem na assistência, procedimentos clínicos e cuidados aos pacientes.</t>
  </si>
  <si>
    <t>EPI (Equipamento de Proteção Individual) refere-se aos dispositivos utilizados pelo trabalhador para reduzir riscos à saúde e à segurança durante a execução de suas atividades.</t>
  </si>
  <si>
    <t>SERVIÇOS PARA SECRETARIA DE SAÚDE</t>
  </si>
  <si>
    <t>SERVIÇOSMÉDICOS PLANTONISTAS</t>
  </si>
  <si>
    <t>PA</t>
  </si>
  <si>
    <t>Serviços médicos plantonistas do PA referem-se à atuação de profissionais médicos que prestam atendimento contínuo e ininterrupto aos pacientes no Pronto Atendimento.</t>
  </si>
  <si>
    <t>UBS/PA/ESF</t>
  </si>
  <si>
    <t>SERVIÇOS DE ENFERMAGEM (TÉCNICOS E ENFERMEIROS)</t>
  </si>
  <si>
    <t>Serviços de enfermagem (técnicos e enfermeiros) na UBS/PA/ESF referem-se às atividades assistenciais e de suporte clínico realizadas por profissionais de enfermagem para garantir cuidado contínuo e seguro aos pacientes.</t>
  </si>
  <si>
    <t>Todas</t>
  </si>
  <si>
    <t>LIMPEZA E CONSERVAÇÃO</t>
  </si>
  <si>
    <t>Limpeza e conservação referem-se aos serviços realizados para manter os ambientes organizados, higienizados e em condições adequadas de uso.</t>
  </si>
  <si>
    <t>UBS/PA</t>
  </si>
  <si>
    <t>COLETA DE RESÍDUOS DE SAÚDE (RSS)</t>
  </si>
  <si>
    <t>Coleta de resíduos de saúde (RSS) refere-se ao serviço responsável pelo recolhimento, acondicionamento e destinação adequada dos resíduos gerados nos serviços de saúde, conforme normas sanitárias.</t>
  </si>
  <si>
    <t>OXIGÊNIO MEDICINAL</t>
  </si>
  <si>
    <t>Oxigênio medicinal refere-se ao gás utilizado em tratamentos clínicos e emergenciais para suporte respiratório de pacientes.</t>
  </si>
  <si>
    <t>MANUTENÇÃO DE SISTEMAS DE INFORMÁTICA</t>
  </si>
  <si>
    <t>Manutenção de sistemas de informática refere-se aos serviços voltados ao suporte, atualização e funcionamento adequado dos sistemas e equipamentos tecnológicos.</t>
  </si>
  <si>
    <t>TELEFONIA E INTERNET</t>
  </si>
  <si>
    <t>Telefonia e internet referem-se aos serviços de comunicação essenciais para garantir o acesso a chamadas, conectividade e transmissão de dados nas atividades administrativas e operacionais.</t>
  </si>
  <si>
    <t>VIGILÂNCIA E MONITORAMENTO</t>
  </si>
  <si>
    <t>Vigilância e monitoramento referem-se aos serviços destinados à segurança do patrimônio e das pessoas, por meio de acompanhamento contínuo de sistemas e áreas.</t>
  </si>
  <si>
    <t>UBS</t>
  </si>
  <si>
    <t>SERVIÇOS MÉDICOS</t>
  </si>
  <si>
    <t>Serviços médicos referem-se às atividades realizadas por profissionais de medicina para prevenção, diagnóstico, tratamento e acompanhamento da saúde dos pacientes.</t>
  </si>
  <si>
    <t>INTERNAÇÕES HOSPITALARES</t>
  </si>
  <si>
    <t>SERVIÇOS CONTINUADOS</t>
  </si>
  <si>
    <t>Internações hospitalares referem-se ao acolhimento e tratamento de pacientes que necessitam de cuidados contínuos em ambiente hospitalar por um período determinado.</t>
  </si>
  <si>
    <t>SERVIÇOS EVENTUAIS</t>
  </si>
  <si>
    <t>SAUDE</t>
  </si>
  <si>
    <t>MANUTENÇÃO PREDIAL</t>
  </si>
  <si>
    <t>MANUTENÇÃO DE EQUIPAMENTOS HOSPITALARES</t>
  </si>
  <si>
    <t>MANUTENÇÃO DE VEÍCULOS E AMBULÂNCIAS</t>
  </si>
  <si>
    <t>CAPACITAÇÃO EM GERAL</t>
  </si>
  <si>
    <t>PRODUÇÃO DE MATERIAL GRÁFICO</t>
  </si>
  <si>
    <t>Manutenção predial refere-se aos serviços realizados para preservar, reparar e garantir o funcionamento adequado das instalações e estruturas do prédio.</t>
  </si>
  <si>
    <t>Manutenção de equipamentos hospitalares refere-se aos serviços destinados à revisão, calibração, reparo e conservação dos aparelhos utilizados na assistência à saúde, garantindo segurança e pleno funcionamento.</t>
  </si>
  <si>
    <t>Manutenção de veículos e ambulâncias refere-se aos serviços de revisão, conserto e conservação da frota utilizada no transporte de pacientes e atividades da saúde, garantindo segurança e funcionamento adequado.</t>
  </si>
  <si>
    <t>Capacitação em geral refere-se aos treinamentos, cursos e formações destinados a aprimorar conhecimentos e habilidades dos profissionais para melhor desempenho de suas funções.</t>
  </si>
  <si>
    <t>Produção de material gráfico refere-se à elaboração e impressão de peças visuais, como cartazes, folders, manuais e informativos, para apoio às ações e comunicação institucional.</t>
  </si>
  <si>
    <t xml:space="preserve">BENS PATRIMÔNIAIS </t>
  </si>
  <si>
    <t>MATERIAL E EQUIPAMENTOS PERMANENTES</t>
  </si>
  <si>
    <t>BENS PATRIMÔNIAIS</t>
  </si>
  <si>
    <t>PERMANENTE</t>
  </si>
  <si>
    <t>COMPUTADORES E IMPRESSORAS</t>
  </si>
  <si>
    <t>Computadores e impressoras referem-se aos equipamentos utilizados para processamento de informações, registro, emissão de documentos e suporte às atividades administrativas e operacionais.</t>
  </si>
  <si>
    <t>OXÍMETROS, ASPIRADORES, BALANÇAS, CARDIOVERSORES</t>
  </si>
  <si>
    <t>CADEIRA, BOMBA A VÁCUO, FOTOPOLIMERADOR</t>
  </si>
  <si>
    <t>MESAS, CADEIRAS, ARMÁRIOS</t>
  </si>
  <si>
    <t>Oxímetros, aspiradores, balanças e cardioversores referem-se a equipamentos utilizados no monitoramento, suporte clínico e atendimento de emergência, garantindo avaliação e intervenção adequada na saúde dos pacientes.</t>
  </si>
  <si>
    <t>Cadeira, bomba a vácuo e fotopolimerizador referem-se a equipamentos utilizados em procedimentos odontológicos para garantir conforto ao paciente, sucção adequada e a correta polimerização de materiais restauradores.</t>
  </si>
  <si>
    <t>Mesas, cadeiras e armários referem-se aos mobiliários essenciais para organizar, estruturar e dar suporte às atividades administrativas e assistenciais dos ambientes de trabalho.</t>
  </si>
  <si>
    <t>CULTURA</t>
  </si>
  <si>
    <t>MATERIAL DE EXPEDIENTE</t>
  </si>
  <si>
    <t>Materiais destinados ao apoio das atividades internas, organização de documentos, registros, atendimento ao público e funcionamento regular dos serviços administrativos.</t>
  </si>
  <si>
    <t>Conjunto de produtos e insumos destinados à higienização, conservação e manutenção da limpeza das dependências, assegurando condições adequadas de saúde, organização e bom funcionamento dos ambientes.</t>
  </si>
  <si>
    <t>Conjunto de itens e componentes utilizados na instalação, manutenção e reparo de sistemas elétricos das dependências, garantindo o adequado funcionamento, a segurança e a continuidade dos serviços.</t>
  </si>
  <si>
    <t>Conjunto de materiais e insumos utilizados na manutenção, conservação e embelezamento de áreas externas, praças e jardins, assegurando a organização, a segurança e a adequada preservação dos espaços.</t>
  </si>
  <si>
    <t>MATERIAL ESPORTIVO</t>
  </si>
  <si>
    <t>Conjunto de equipamentos e acessórios destinados à prática de atividades físicas, esportivas e recreativas, utilizados para apoio à realização de ações, eventos e atividades desenvolvidas nos espaços públicos.</t>
  </si>
  <si>
    <t>TRAJES OFICIAIS</t>
  </si>
  <si>
    <t>Conjunto de gêneros alimentícios destinados ao consumo em eventos, atividades e ações institucionais, utilizados para apoio à realização de encontros, reuniões, oficinas e programações desenvolvidas.</t>
  </si>
  <si>
    <t>MATERIAL DE COZINHA</t>
  </si>
  <si>
    <t>Conjunto de utensílios, equipamentos e insumos utilizados no preparo, acondicionamento e serviço de alimentos, destinados ao apoio das atividades e eventos realizados nos ambientes de uso coletivo.</t>
  </si>
  <si>
    <t>MATERIAIS E ITENS</t>
  </si>
  <si>
    <t>Conjunto diverso de materiais, insumos e objetos de uso geral, destinados ao apoio, organização e execução das atividades rotineiras e eventuais desenvolvidas nos ambientes de trabalho e eventos.</t>
  </si>
  <si>
    <t>Conjunto de vestimentas oficiais e padronizadas utilizadas pelas soberanas, integrantes do Coral Municipal e outros em eventos institucionais, apresentações culturais e atos oficiais, com a finalidade de identificação, uniformidade visual e valorização da imagem e das atividades culturais.</t>
  </si>
  <si>
    <t>SERVIÇOS PARA SECRETARIA DE CULTURA</t>
  </si>
  <si>
    <t>Prestação de serviços especializados de maquiagem e penteados destinados às soberanas, para preparação e apresentação em eventos institucionais, culturais e representativos, assegurando padronização, adequada apresentação e valorização da imagem oficial.</t>
  </si>
  <si>
    <t>DIVERSOS SERVIÇOS</t>
  </si>
  <si>
    <t>MATERIAIS DE CONTRUÇÃO E REFORMAS</t>
  </si>
  <si>
    <t>Conjunto de materiais e insumos utilizados em obras, reparos, adaptações e melhorias estruturais, destinados à manutenção, conservação e adequação dos espaços físicos.</t>
  </si>
  <si>
    <t>MATERIAL HIDRÁULICO</t>
  </si>
  <si>
    <t>Conjunto de tubos, conexões, registros, válvulas e demais insumos utilizados na instalação, manutenção e reparo de sistemas hidráulicos, garantindo o adequado funcionamento e a conservação das redes de água e esgoto.</t>
  </si>
  <si>
    <t>SHOWS</t>
  </si>
  <si>
    <t>SERVIÇOS DE MAQUIAGEM E PENTEADOS PARA AS SOBERANAS</t>
  </si>
  <si>
    <t>Contratação de apresentações artísticas e musicais destinadas à realização de eventos culturais, festivos e institucionais, com a finalidade de promover o acesso à cultura, o entretenimento e a valorização das manifestações artísticas.</t>
  </si>
  <si>
    <t>PALESTRAS SHOWS</t>
  </si>
  <si>
    <t>Contratação de apresentações que integram conteúdo educativo, motivacional ou informativo com elementos artísticos e performáticos, destinadas a eventos culturais, formativos e institucionais, promovendo aprendizado, reflexão e entretenimento ao público.</t>
  </si>
  <si>
    <t>Contratação de serviços e/ou equipamentos de áudio destinados à amplificação sonora, garantindo qualidade acústica e adequada transmissão de som em eventos, apresentações e atividades realizadas.</t>
  </si>
  <si>
    <t>SONORIZAÇÕES</t>
  </si>
  <si>
    <t>CARRO DE SOM</t>
  </si>
  <si>
    <t>Contratação de serviço de divulgação e comunicação itinerante por meio de veículo equipado com sistema de som, destinado à publicidade de eventos, campanhas e avisos de interesse público.</t>
  </si>
  <si>
    <t>ARBITRAGEM PARA JOGOS</t>
  </si>
  <si>
    <t>Contratação de serviços de arbitragem esportiva para condução, organização e fiscalização de jogos e competições, assegurando o cumprimento das regras, a imparcialidade e o bom andamento das partidas.</t>
  </si>
  <si>
    <t>SEGURANÇAS PARA EVENTOS</t>
  </si>
  <si>
    <t>Contratação de serviços de segurança destinados ao controle de acesso, preservação da ordem e proteção do público, dos participantes e do patrimônio durante a realização de eventos e atividades públicas.</t>
  </si>
  <si>
    <t>PERMANTE</t>
  </si>
  <si>
    <t>Grupo que reúne ferramentas e máquinas destinadas à execução de serviços de manutenção predial, pequenos reparos e conservação de áreas externas, incluindo furadeira elétrica, furadeira de impacto, roçadeira lateral, máquina de pintar gramado e soprador de folhas.</t>
  </si>
  <si>
    <t>EQUIPAMENTOS PARA REPAROS E JARDINAEM</t>
  </si>
  <si>
    <t>EQUIPAMENTOS LINHA BRANCA PARA COPA E COZINHA</t>
  </si>
  <si>
    <t>Conjunto de equipamentos destinados ao apoio das atividades de copa e cozinha, voltados ao armazenamento, conservação e preparo de alimentos e bebidas, incluindo suporte para bombona de água mineral, freezer horizontal, micro-ondas e geladeira.</t>
  </si>
  <si>
    <t xml:space="preserve">EQUIPAMENTOS DE INFORMÁTICA E AUDIOVISUAIS </t>
  </si>
  <si>
    <t>Conjunto de equipamentos destinados ao apoio às atividades administrativas, educacionais e institucionais, abrangendo notebooks, impressora, projetor multimídia (data show) e televisor.</t>
  </si>
  <si>
    <t>EQUIPAMENTO DE REFRIGERAÇÃO</t>
  </si>
  <si>
    <t>Aparelho destinado ao controle e à manutenção da temperatura e do conforto térmico dos ambientes, por meio da climatização com ar-condicionado.</t>
  </si>
  <si>
    <t>Item destinado ao apoio das atividades administrativas e funcionais, proporcionando ergonomia e conforto ao usuário, representado pela cadeira giratória.</t>
  </si>
  <si>
    <t>BENS</t>
  </si>
  <si>
    <t>BENS IMÓVEIS</t>
  </si>
  <si>
    <t>AQUISIÇÃO DE UMA FRAÇÃO DE TERRAS RURAIS 22HA</t>
  </si>
  <si>
    <t>HÁ</t>
  </si>
  <si>
    <t>Compra de uma área rural com extensão aproximada de 22 hectares, destinada a atender às necessidades e finalidades de interesse público do Município.</t>
  </si>
  <si>
    <t xml:space="preserve">TOTAL </t>
  </si>
  <si>
    <t>GABINETE DO PREFEITO</t>
  </si>
  <si>
    <t>ASSISTÊNCIAL SOCIAL</t>
  </si>
  <si>
    <t xml:space="preserve">Total: </t>
  </si>
  <si>
    <t>Mterial de consumo em geral da secretaria</t>
  </si>
  <si>
    <t xml:space="preserve">serviços para a secretaria da assistencia social </t>
  </si>
  <si>
    <t xml:space="preserve">serviços para a secretaria de assistencia social </t>
  </si>
  <si>
    <t>LOCAÇÃO DE SOFWARE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</si>
</sst>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R$&quot;\ * #,##0.00_-;\-&quot;R$&quot;\ * #,##0.00_-;_-&quot;R$&quot;\ * &quot;-&quot;??_-;_-@_-"/>
    <numFmt numFmtId="164" formatCode="&quot;R$&quot;\ #,##0.00"/>
    <numFmt numFmtId="165" formatCode="_-&quot;R$&quot;\ * #,##0.0_-;\-&quot;R$&quot;\ * #,##0.0_-;_-&quot;R$&quot;\ * &quot;-&quot;?_-;_-@_-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10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164" fontId="3" fillId="0" borderId="2" xfId="0" applyNumberFormat="1" applyFont="1" applyBorder="1" applyAlignment="1">
      <alignment horizontal="left" wrapText="1"/>
    </xf>
    <xf numFmtId="49" fontId="3" fillId="0" borderId="2" xfId="0" applyNumberFormat="1" applyFont="1" applyBorder="1" applyAlignment="1">
      <alignment horizontal="left" wrapText="1"/>
    </xf>
    <xf numFmtId="3" fontId="3" fillId="0" borderId="2" xfId="0" applyNumberFormat="1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left" wrapText="1"/>
    </xf>
    <xf numFmtId="14" fontId="3" fillId="0" borderId="2" xfId="0" applyNumberFormat="1" applyFont="1" applyBorder="1" applyAlignment="1">
      <alignment horizontal="center" wrapText="1"/>
    </xf>
    <xf numFmtId="3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164" fontId="2" fillId="0" borderId="2" xfId="0" applyNumberFormat="1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14" fontId="3" fillId="0" borderId="5" xfId="0" applyNumberFormat="1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44" fontId="2" fillId="0" borderId="1" xfId="1" applyFont="1" applyBorder="1" applyAlignment="1">
      <alignment wrapText="1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wrapText="1"/>
    </xf>
    <xf numFmtId="44" fontId="0" fillId="0" borderId="1" xfId="1" applyFont="1" applyBorder="1" applyAlignment="1">
      <alignment wrapText="1"/>
    </xf>
    <xf numFmtId="14" fontId="0" fillId="0" borderId="1" xfId="0" applyNumberFormat="1" applyBorder="1" applyAlignment="1">
      <alignment wrapText="1"/>
    </xf>
    <xf numFmtId="0" fontId="5" fillId="0" borderId="1" xfId="0" applyFont="1" applyBorder="1" applyAlignment="1">
      <alignment wrapText="1"/>
    </xf>
    <xf numFmtId="44" fontId="5" fillId="0" borderId="1" xfId="0" applyNumberFormat="1" applyFont="1" applyBorder="1" applyAlignment="1">
      <alignment horizontal="left"/>
    </xf>
    <xf numFmtId="44" fontId="5" fillId="0" borderId="1" xfId="0" applyNumberFormat="1" applyFont="1" applyBorder="1" applyAlignment="1">
      <alignment wrapText="1"/>
    </xf>
    <xf numFmtId="44" fontId="5" fillId="0" borderId="1" xfId="1" applyFont="1" applyBorder="1" applyAlignment="1">
      <alignment wrapText="1"/>
    </xf>
    <xf numFmtId="44" fontId="5" fillId="0" borderId="1" xfId="0" applyNumberFormat="1" applyFont="1" applyBorder="1"/>
    <xf numFmtId="44" fontId="0" fillId="0" borderId="0" xfId="0" applyNumberFormat="1"/>
    <xf numFmtId="0" fontId="0" fillId="4" borderId="5" xfId="0" applyFill="1" applyBorder="1" applyAlignment="1">
      <alignment wrapText="1"/>
    </xf>
    <xf numFmtId="44" fontId="5" fillId="0" borderId="1" xfId="1" applyFont="1" applyBorder="1"/>
    <xf numFmtId="9" fontId="0" fillId="0" borderId="1" xfId="0" applyNumberFormat="1" applyBorder="1"/>
    <xf numFmtId="9" fontId="0" fillId="0" borderId="0" xfId="0" applyNumberFormat="1"/>
    <xf numFmtId="44" fontId="5" fillId="0" borderId="0" xfId="0" applyNumberFormat="1" applyFont="1"/>
    <xf numFmtId="44" fontId="0" fillId="0" borderId="1" xfId="1" applyFont="1" applyFill="1" applyBorder="1" applyAlignment="1">
      <alignment wrapText="1"/>
    </xf>
    <xf numFmtId="44" fontId="0" fillId="0" borderId="1" xfId="0" applyNumberFormat="1" applyBorder="1"/>
    <xf numFmtId="9" fontId="5" fillId="0" borderId="1" xfId="0" applyNumberFormat="1" applyFont="1" applyBorder="1"/>
    <xf numFmtId="44" fontId="5" fillId="0" borderId="7" xfId="0" applyNumberFormat="1" applyFont="1" applyBorder="1"/>
    <xf numFmtId="0" fontId="5" fillId="0" borderId="5" xfId="0" applyFont="1" applyBorder="1" applyAlignment="1">
      <alignment wrapText="1"/>
    </xf>
    <xf numFmtId="0" fontId="0" fillId="0" borderId="5" xfId="0" applyBorder="1"/>
    <xf numFmtId="44" fontId="0" fillId="0" borderId="1" xfId="1" applyFont="1" applyBorder="1"/>
    <xf numFmtId="44" fontId="0" fillId="0" borderId="1" xfId="1" applyFont="1" applyFill="1" applyBorder="1"/>
    <xf numFmtId="0" fontId="5" fillId="0" borderId="1" xfId="0" applyFont="1" applyBorder="1"/>
    <xf numFmtId="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0" borderId="8" xfId="0" applyNumberFormat="1" applyBorder="1" applyAlignment="1">
      <alignment wrapText="1"/>
    </xf>
    <xf numFmtId="0" fontId="0" fillId="0" borderId="0" xfId="0" applyAlignment="1">
      <alignment wrapText="1"/>
    </xf>
    <xf numFmtId="0" fontId="0" fillId="6" borderId="1" xfId="0" applyFill="1" applyBorder="1"/>
    <xf numFmtId="0" fontId="0" fillId="7" borderId="0" xfId="0" applyFill="1"/>
    <xf numFmtId="0" fontId="6" fillId="7" borderId="7" xfId="0" applyFont="1" applyFill="1" applyBorder="1" applyAlignment="1">
      <alignment wrapText="1"/>
    </xf>
    <xf numFmtId="0" fontId="0" fillId="8" borderId="5" xfId="0" applyFill="1" applyBorder="1" applyAlignment="1">
      <alignment wrapText="1"/>
    </xf>
    <xf numFmtId="0" fontId="0" fillId="4" borderId="1" xfId="0" applyFill="1" applyBorder="1" applyAlignment="1">
      <alignment wrapText="1"/>
    </xf>
    <xf numFmtId="44" fontId="0" fillId="4" borderId="1" xfId="1" applyFont="1" applyFill="1" applyBorder="1" applyAlignment="1">
      <alignment wrapText="1"/>
    </xf>
    <xf numFmtId="0" fontId="0" fillId="8" borderId="1" xfId="0" applyFill="1" applyBorder="1" applyAlignment="1">
      <alignment horizontal="left"/>
    </xf>
    <xf numFmtId="0" fontId="0" fillId="3" borderId="1" xfId="0" applyFill="1" applyBorder="1" applyAlignment="1">
      <alignment horizontal="left" wrapText="1"/>
    </xf>
    <xf numFmtId="14" fontId="3" fillId="3" borderId="5" xfId="0" applyNumberFormat="1" applyFont="1" applyFill="1" applyBorder="1" applyAlignment="1">
      <alignment horizontal="left" wrapText="1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7" fillId="2" borderId="1" xfId="0" applyFont="1" applyFill="1" applyBorder="1"/>
    <xf numFmtId="0" fontId="6" fillId="5" borderId="1" xfId="0" applyFont="1" applyFill="1" applyBorder="1"/>
    <xf numFmtId="0" fontId="0" fillId="5" borderId="1" xfId="0" applyFill="1" applyBorder="1"/>
    <xf numFmtId="4" fontId="0" fillId="0" borderId="1" xfId="0" applyNumberFormat="1" applyBorder="1"/>
    <xf numFmtId="44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wrapText="1"/>
    </xf>
    <xf numFmtId="44" fontId="3" fillId="0" borderId="1" xfId="1" applyFont="1" applyBorder="1" applyAlignment="1">
      <alignment wrapText="1"/>
    </xf>
    <xf numFmtId="0" fontId="0" fillId="9" borderId="1" xfId="0" applyFill="1" applyBorder="1" applyAlignment="1">
      <alignment wrapText="1"/>
    </xf>
    <xf numFmtId="0" fontId="0" fillId="9" borderId="1" xfId="0" applyFill="1" applyBorder="1"/>
    <xf numFmtId="0" fontId="5" fillId="0" borderId="0" xfId="0" applyFont="1" applyAlignment="1">
      <alignment wrapText="1"/>
    </xf>
    <xf numFmtId="4" fontId="5" fillId="0" borderId="1" xfId="0" applyNumberFormat="1" applyFont="1" applyBorder="1"/>
    <xf numFmtId="0" fontId="0" fillId="10" borderId="0" xfId="0" applyFill="1" applyAlignment="1">
      <alignment wrapText="1"/>
    </xf>
    <xf numFmtId="0" fontId="0" fillId="10" borderId="0" xfId="0" applyFill="1"/>
    <xf numFmtId="0" fontId="8" fillId="10" borderId="0" xfId="0" applyFont="1" applyFill="1" applyAlignment="1">
      <alignment wrapText="1"/>
    </xf>
    <xf numFmtId="0" fontId="5" fillId="0" borderId="0" xfId="0" applyFont="1"/>
    <xf numFmtId="0" fontId="8" fillId="0" borderId="0" xfId="0" applyFont="1" applyAlignment="1">
      <alignment wrapText="1"/>
    </xf>
    <xf numFmtId="164" fontId="0" fillId="0" borderId="0" xfId="0" applyNumberFormat="1"/>
    <xf numFmtId="0" fontId="0" fillId="0" borderId="4" xfId="0" applyBorder="1"/>
    <xf numFmtId="0" fontId="6" fillId="8" borderId="1" xfId="0" applyFont="1" applyFill="1" applyBorder="1"/>
    <xf numFmtId="0" fontId="0" fillId="8" borderId="1" xfId="0" applyFill="1" applyBorder="1"/>
    <xf numFmtId="0" fontId="5" fillId="8" borderId="1" xfId="0" applyFont="1" applyFill="1" applyBorder="1"/>
    <xf numFmtId="4" fontId="5" fillId="8" borderId="1" xfId="0" applyNumberFormat="1" applyFont="1" applyFill="1" applyBorder="1"/>
    <xf numFmtId="4" fontId="5" fillId="0" borderId="0" xfId="0" applyNumberFormat="1" applyFont="1"/>
    <xf numFmtId="44" fontId="5" fillId="0" borderId="0" xfId="1" applyFont="1" applyFill="1" applyBorder="1" applyAlignment="1">
      <alignment wrapText="1"/>
    </xf>
    <xf numFmtId="44" fontId="0" fillId="0" borderId="0" xfId="1" applyFont="1"/>
    <xf numFmtId="44" fontId="5" fillId="0" borderId="0" xfId="1" applyFont="1"/>
    <xf numFmtId="44" fontId="2" fillId="0" borderId="0" xfId="0" applyNumberFormat="1" applyFont="1"/>
    <xf numFmtId="164" fontId="5" fillId="0" borderId="0" xfId="0" applyNumberFormat="1" applyFont="1"/>
    <xf numFmtId="0" fontId="0" fillId="2" borderId="0" xfId="0" applyFill="1" applyAlignment="1">
      <alignment wrapText="1"/>
    </xf>
    <xf numFmtId="0" fontId="0" fillId="4" borderId="0" xfId="0" applyFill="1" applyAlignment="1">
      <alignment wrapText="1"/>
    </xf>
    <xf numFmtId="0" fontId="0" fillId="3" borderId="0" xfId="0" applyFill="1" applyAlignment="1">
      <alignment wrapText="1"/>
    </xf>
    <xf numFmtId="0" fontId="0" fillId="11" borderId="0" xfId="0" applyFill="1" applyAlignment="1">
      <alignment wrapText="1"/>
    </xf>
    <xf numFmtId="0" fontId="6" fillId="7" borderId="0" xfId="0" applyFont="1" applyFill="1" applyAlignment="1">
      <alignment wrapText="1"/>
    </xf>
    <xf numFmtId="0" fontId="0" fillId="9" borderId="0" xfId="0" applyFill="1" applyAlignment="1">
      <alignment wrapText="1"/>
    </xf>
    <xf numFmtId="0" fontId="0" fillId="12" borderId="0" xfId="0" applyFill="1" applyAlignment="1">
      <alignment wrapText="1"/>
    </xf>
    <xf numFmtId="44" fontId="0" fillId="0" borderId="1" xfId="0" applyNumberFormat="1" applyBorder="1" applyAlignment="1">
      <alignment wrapText="1"/>
    </xf>
    <xf numFmtId="44" fontId="0" fillId="0" borderId="1" xfId="0" applyNumberFormat="1" applyBorder="1" applyAlignment="1"/>
    <xf numFmtId="44" fontId="5" fillId="0" borderId="1" xfId="1" applyFont="1" applyBorder="1" applyAlignment="1"/>
    <xf numFmtId="44" fontId="0" fillId="0" borderId="1" xfId="0" quotePrefix="1" applyNumberFormat="1" applyBorder="1" applyAlignment="1">
      <alignment wrapText="1"/>
    </xf>
    <xf numFmtId="44" fontId="4" fillId="0" borderId="1" xfId="1" applyFont="1" applyBorder="1" applyAlignment="1">
      <alignment wrapText="1"/>
    </xf>
    <xf numFmtId="44" fontId="0" fillId="0" borderId="1" xfId="0" applyNumberFormat="1" applyFont="1" applyBorder="1" applyAlignment="1">
      <alignment wrapText="1"/>
    </xf>
    <xf numFmtId="165" fontId="0" fillId="0" borderId="1" xfId="0" applyNumberFormat="1" applyFont="1" applyBorder="1" applyAlignment="1">
      <alignment wrapText="1"/>
    </xf>
    <xf numFmtId="44" fontId="0" fillId="0" borderId="1" xfId="0" applyNumberFormat="1" applyFont="1" applyBorder="1" applyAlignment="1"/>
    <xf numFmtId="44" fontId="5" fillId="8" borderId="1" xfId="0" applyNumberFormat="1" applyFont="1" applyFill="1" applyBorder="1"/>
    <xf numFmtId="44" fontId="2" fillId="0" borderId="1" xfId="0" applyNumberFormat="1" applyFont="1" applyBorder="1" applyAlignment="1">
      <alignment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F99CC"/>
      <color rgb="FFFF3300"/>
      <color rgb="FF98D9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ita&#231;&#227;o%202/Downloads/C&#243;pia%20de%20MODELO_PAC%20-tipo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ita&#231;&#227;o%202/Downloads/TABELA%20PCA%20GERAL%20OBRAS%20(2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ita&#231;&#227;o%202/Downloads/PCA%20novo%20c.%20rub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ita&#231;&#227;o%202/Downloads/PAC%20assistencia%20social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Educa&#231;&#227;o/material%20pedag&#243;gico%20Educa&#231;&#227;o%20202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Educa&#231;&#227;o/MERENDA%20ESCOLAR%20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Educa&#231;&#227;o/Tabela%20%20-%20ELETRONICO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Educa&#231;&#227;o/TABELA%20FORMA&#199;&#213;ES,%20EVENTOS%20E%20%20REUNI&#213;ES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ita&#231;&#227;o%202/Downloads/MODELO_PAC%20SMTDCICS%20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ita&#231;&#227;o%202/Downloads/MODELO_PAC%20SMTDCICS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O PAC 3 PNEUS"/>
    </sheetNames>
    <sheetDataSet>
      <sheetData sheetId="0" refreshError="1">
        <row r="4">
          <cell r="I4" t="str">
            <v>3.3.90.30.00.00</v>
          </cell>
        </row>
        <row r="5">
          <cell r="A5" t="str">
            <v>MATERIAL</v>
          </cell>
          <cell r="B5" t="str">
            <v>MATERIAIS</v>
          </cell>
          <cell r="C5" t="str">
            <v>MATERIAL PARA LIMPEZA</v>
          </cell>
          <cell r="I5" t="str">
            <v>3.3.90.30.22.00</v>
          </cell>
          <cell r="J5" t="str">
            <v>Material utilizado para as atividades em relação a manutenção de  limpeza.</v>
          </cell>
        </row>
        <row r="6">
          <cell r="A6" t="str">
            <v>MATERIAL</v>
          </cell>
          <cell r="B6" t="str">
            <v>MATERIAIS</v>
          </cell>
          <cell r="C6" t="str">
            <v>EPI'S</v>
          </cell>
          <cell r="I6" t="str">
            <v>3.3.90.30.28.0000</v>
          </cell>
          <cell r="J6" t="str">
            <v>Material utilizado para manter a segurança dos funcionários.</v>
          </cell>
        </row>
        <row r="7">
          <cell r="A7" t="str">
            <v>MATERIAL</v>
          </cell>
          <cell r="B7" t="str">
            <v>MATERIAIS</v>
          </cell>
          <cell r="C7" t="str">
            <v>MATERIAL DE EXPEDIENTE</v>
          </cell>
          <cell r="I7" t="str">
            <v>3.3.90.30.16.00</v>
          </cell>
          <cell r="J7" t="str">
            <v>Material para realizar as atividades administrativas da Secretaria</v>
          </cell>
        </row>
        <row r="8">
          <cell r="A8" t="str">
            <v>MATERIAL</v>
          </cell>
          <cell r="B8" t="str">
            <v>MATERIAIS</v>
          </cell>
          <cell r="C8" t="str">
            <v>MATERIAL ELÉTRICO</v>
          </cell>
          <cell r="I8" t="str">
            <v>3.3.90.30.26.00</v>
          </cell>
          <cell r="J8" t="str">
            <v>Material utilizado para manutenção de serviços elétricos.</v>
          </cell>
        </row>
        <row r="9">
          <cell r="A9" t="str">
            <v>MATERIAL</v>
          </cell>
          <cell r="B9" t="str">
            <v>MATERIAIS</v>
          </cell>
          <cell r="C9" t="str">
            <v>FERRAMENTAS</v>
          </cell>
          <cell r="I9" t="str">
            <v>3.3.90.30.42.00</v>
          </cell>
          <cell r="J9" t="str">
            <v>Material utilizado para realizar as diversas demandas da Secretaria.</v>
          </cell>
        </row>
        <row r="10">
          <cell r="A10" t="str">
            <v>MATERIAL</v>
          </cell>
          <cell r="B10" t="str">
            <v>MATERIAIS</v>
          </cell>
          <cell r="C10" t="str">
            <v>MATERIAL DE ENCANAMENTO</v>
          </cell>
          <cell r="I10" t="str">
            <v>3.3.90.00.00.00</v>
          </cell>
          <cell r="J10" t="str">
            <v>Material utilizado para manutenção das redes de abastecimento e esgosto municipal.</v>
          </cell>
        </row>
        <row r="11">
          <cell r="A11" t="str">
            <v>MATERIAL</v>
          </cell>
          <cell r="B11" t="str">
            <v>MATERIAIS</v>
          </cell>
          <cell r="C11" t="str">
            <v>MATERIAL DE MANUTENÇÃO DE BENS IMÓVEIS</v>
          </cell>
          <cell r="I11" t="str">
            <v>3.3.90.30.25.0000</v>
          </cell>
          <cell r="J11" t="str">
            <v>Material utilizado para manutenção dos bens imoveis da Secretaria.</v>
          </cell>
        </row>
        <row r="12">
          <cell r="A12" t="str">
            <v>MATERIAL</v>
          </cell>
          <cell r="B12" t="str">
            <v>MATERIAIS</v>
          </cell>
          <cell r="C12" t="str">
            <v>GÊNEROS DE ALIMENTAÇÃO</v>
          </cell>
          <cell r="I12" t="str">
            <v>3.3.90.30.07.0000</v>
          </cell>
          <cell r="J12" t="str">
            <v>Gêneros alimenticios adquiridos para consumo na Secretaria.</v>
          </cell>
        </row>
        <row r="13">
          <cell r="A13" t="str">
            <v>MATERIAL</v>
          </cell>
          <cell r="B13" t="str">
            <v>MATERIAIS</v>
          </cell>
          <cell r="C13" t="str">
            <v>MATERIAL DE PRAÇAS E JARDINS</v>
          </cell>
          <cell r="I13" t="str">
            <v>3.3.90.30.31.0000</v>
          </cell>
          <cell r="J13" t="str">
            <v>Material utilizado para manutenção das Praças e Jardins do Municipio.</v>
          </cell>
        </row>
        <row r="14">
          <cell r="A14" t="str">
            <v>MATERIAL</v>
          </cell>
          <cell r="B14" t="str">
            <v>MATERIAIS</v>
          </cell>
          <cell r="C14" t="str">
            <v>MATERIAL DE SINALIZAÇÃO</v>
          </cell>
          <cell r="I14" t="str">
            <v>3.3.90.30.44.0000</v>
          </cell>
          <cell r="J14" t="str">
            <v>Material utilizado para manutenção e conservação.</v>
          </cell>
        </row>
        <row r="15">
          <cell r="A15" t="str">
            <v>MATERIAL</v>
          </cell>
          <cell r="B15" t="str">
            <v>MATERIAIS</v>
          </cell>
          <cell r="C15" t="str">
            <v>MATERIAL DE CONSERVAÇÃO DE VIAS URBANAS</v>
          </cell>
          <cell r="I15" t="str">
            <v>3.3.90.30.54.0000</v>
          </cell>
          <cell r="J15" t="str">
            <v>Material utilizado para manutenção e conservação de vias urbanas.</v>
          </cell>
        </row>
        <row r="16">
          <cell r="A16" t="str">
            <v>MATERIAL</v>
          </cell>
          <cell r="B16" t="str">
            <v>MATERIAIS</v>
          </cell>
          <cell r="C16" t="str">
            <v>MATERIAL DE PINTURA</v>
          </cell>
          <cell r="I16" t="str">
            <v>3.3.90.30.99.0100</v>
          </cell>
          <cell r="J16" t="str">
            <v>Material utilizado para manutenção de serviços de pintura e demais similares.</v>
          </cell>
        </row>
        <row r="19">
          <cell r="A19" t="str">
            <v>SERVIÇOS</v>
          </cell>
          <cell r="C19" t="str">
            <v>VENCIMENTOS E VANTAGENS FIXAS</v>
          </cell>
          <cell r="D19" t="str">
            <v>SERVIÇOS</v>
          </cell>
        </row>
        <row r="32">
          <cell r="A32" t="str">
            <v>SERVIÇOS</v>
          </cell>
          <cell r="B32" t="str">
            <v>SERVIÇOS PARA A SECRETARIA DE OBRAS</v>
          </cell>
        </row>
        <row r="48">
          <cell r="A48" t="str">
            <v>VEÍCULOS</v>
          </cell>
          <cell r="B48" t="str">
            <v xml:space="preserve"> FROTA MUNICIPAL DA SECRETÁRIA </v>
          </cell>
        </row>
        <row r="54">
          <cell r="A54" t="str">
            <v>BENS PATRIMÔNIAIS</v>
          </cell>
          <cell r="B54" t="str">
            <v xml:space="preserve">BENS PATRIMÔNIAIS </v>
          </cell>
          <cell r="D54" t="str">
            <v>UNID</v>
          </cell>
          <cell r="I54" t="str">
            <v>4.4.90.52.00.00</v>
          </cell>
          <cell r="J54" t="str">
            <v>Bens patrimôniais adquiridos para manutenção dos serviços demandados pela Secretaria.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o PAC"/>
    </sheetNames>
    <sheetDataSet>
      <sheetData sheetId="0" refreshError="1">
        <row r="5">
          <cell r="F5">
            <v>323.47000000000003</v>
          </cell>
          <cell r="G5">
            <v>3558.14</v>
          </cell>
        </row>
        <row r="6">
          <cell r="F6">
            <v>703.75</v>
          </cell>
          <cell r="G6">
            <v>7741.22</v>
          </cell>
        </row>
        <row r="7">
          <cell r="F7">
            <v>350</v>
          </cell>
          <cell r="G7">
            <v>3850</v>
          </cell>
        </row>
        <row r="8">
          <cell r="F8">
            <v>17500.900000000001</v>
          </cell>
          <cell r="G8">
            <v>192509.82</v>
          </cell>
        </row>
        <row r="9">
          <cell r="F9">
            <v>1225.78</v>
          </cell>
          <cell r="G9">
            <v>13483.51</v>
          </cell>
        </row>
        <row r="10">
          <cell r="F10">
            <v>18498.59</v>
          </cell>
          <cell r="G10">
            <v>203484.43</v>
          </cell>
        </row>
        <row r="11">
          <cell r="F11">
            <v>420.33</v>
          </cell>
          <cell r="G11">
            <v>4623.6000000000004</v>
          </cell>
        </row>
        <row r="12">
          <cell r="F12">
            <v>395.27</v>
          </cell>
          <cell r="G12">
            <v>4348</v>
          </cell>
        </row>
        <row r="13">
          <cell r="F13">
            <v>1125.45</v>
          </cell>
          <cell r="G13">
            <v>12380</v>
          </cell>
        </row>
        <row r="14">
          <cell r="F14">
            <v>1956.35</v>
          </cell>
          <cell r="G14">
            <v>21519.84</v>
          </cell>
        </row>
        <row r="15">
          <cell r="F15">
            <v>29491.35</v>
          </cell>
          <cell r="G15">
            <v>324393.83</v>
          </cell>
        </row>
        <row r="16">
          <cell r="A16" t="str">
            <v>MATERIAL</v>
          </cell>
          <cell r="B16" t="str">
            <v>MATERIAIS</v>
          </cell>
          <cell r="C16" t="str">
            <v>GAS E OUTROS MATERIAIS</v>
          </cell>
          <cell r="D16" t="str">
            <v>Unid.</v>
          </cell>
          <cell r="F16">
            <v>50.9</v>
          </cell>
          <cell r="G16">
            <v>560</v>
          </cell>
          <cell r="H16" t="str">
            <v>Durante o ano</v>
          </cell>
          <cell r="I16" t="str">
            <v>3.3.90.30.04.000</v>
          </cell>
          <cell r="J16" t="str">
            <v>Material Utilizado na Secretaria.</v>
          </cell>
        </row>
        <row r="17">
          <cell r="A17" t="str">
            <v>MATERIAL</v>
          </cell>
          <cell r="B17" t="str">
            <v>MATERIAIS</v>
          </cell>
          <cell r="C17" t="str">
            <v>MATERIAL T.I.C</v>
          </cell>
          <cell r="F17">
            <v>250.90899999999999</v>
          </cell>
          <cell r="G17">
            <v>2760</v>
          </cell>
          <cell r="H17" t="str">
            <v>Durante o ano</v>
          </cell>
          <cell r="I17" t="str">
            <v>3.3.90.30.17.0000</v>
          </cell>
          <cell r="J17" t="str">
            <v>Material Utilizado na Secretaria.</v>
          </cell>
        </row>
        <row r="18">
          <cell r="A18" t="str">
            <v>MATERIAL</v>
          </cell>
          <cell r="B18" t="str">
            <v>MATERIAIS</v>
          </cell>
          <cell r="C18" t="str">
            <v>MATERIAL DE ACONDICIONAMENTO E EMBALAGEM</v>
          </cell>
          <cell r="F18">
            <v>208.18100000000001</v>
          </cell>
          <cell r="G18">
            <v>2290</v>
          </cell>
          <cell r="H18" t="str">
            <v>Durante o ano</v>
          </cell>
          <cell r="I18" t="str">
            <v>3.3.90.30.19.0000</v>
          </cell>
          <cell r="J18" t="str">
            <v>Material Utilizado na Secretaria.</v>
          </cell>
        </row>
        <row r="19">
          <cell r="A19" t="str">
            <v>MATERIAL</v>
          </cell>
          <cell r="B19" t="str">
            <v>MATERIAIS</v>
          </cell>
          <cell r="C19" t="str">
            <v>MATERIAL EDUCATIVO ESPORTIVO</v>
          </cell>
          <cell r="D19" t="str">
            <v>Unid.</v>
          </cell>
          <cell r="F19">
            <v>350</v>
          </cell>
          <cell r="G19">
            <v>3850</v>
          </cell>
          <cell r="H19" t="str">
            <v>Durante o ano</v>
          </cell>
          <cell r="J19" t="str">
            <v>Material Utilizado na Secretaria.</v>
          </cell>
        </row>
        <row r="20">
          <cell r="G20">
            <v>1882</v>
          </cell>
        </row>
        <row r="24">
          <cell r="A24" t="str">
            <v>SERVIÇOS</v>
          </cell>
          <cell r="B24" t="str">
            <v xml:space="preserve">DESPESAS  </v>
          </cell>
          <cell r="C24" t="str">
            <v>LOCAÇÃO DE IMÓVEIS</v>
          </cell>
          <cell r="D24" t="str">
            <v>SERVIÇOS</v>
          </cell>
          <cell r="F24">
            <v>122.7272</v>
          </cell>
          <cell r="G24">
            <v>1350</v>
          </cell>
          <cell r="H24" t="str">
            <v>Durante o ano</v>
          </cell>
          <cell r="I24" t="str">
            <v>3.3.90.33.00.000</v>
          </cell>
          <cell r="J24" t="str">
            <v>Despesas referentes ao pagamento das passagens e locomoções de viagens.</v>
          </cell>
        </row>
        <row r="27">
          <cell r="A27" t="str">
            <v>SERVIÇOS</v>
          </cell>
          <cell r="B27" t="str">
            <v>SERVIÇOS PARA A SECRETARIA DE OBRAS</v>
          </cell>
          <cell r="C27" t="str">
            <v>OUTROS SERVIÇOS DE TERCEIROS - PESSOA FIS.</v>
          </cell>
          <cell r="D27" t="str">
            <v>SERVIÇOS</v>
          </cell>
          <cell r="F27">
            <v>147.80199999999999</v>
          </cell>
          <cell r="G27">
            <v>1625.83</v>
          </cell>
          <cell r="H27" t="str">
            <v>Durante o ano</v>
          </cell>
          <cell r="I27" t="str">
            <v>3.3.90.36.00.00.00</v>
          </cell>
          <cell r="J27" t="str">
            <v>Contratação de serviços de Pessoa Fisica.</v>
          </cell>
        </row>
        <row r="28">
          <cell r="A28" t="str">
            <v>SERVIÇOS</v>
          </cell>
          <cell r="B28" t="str">
            <v>SERVIÇOS PARA A SECRETARIA DE OBRAS</v>
          </cell>
          <cell r="C28" t="str">
            <v>OUTROS SERVIÇOS DE TERCEIROS - PESSOA JUR.</v>
          </cell>
          <cell r="D28" t="str">
            <v>SERVIÇOS</v>
          </cell>
          <cell r="F28">
            <v>99047.55</v>
          </cell>
          <cell r="G28">
            <v>1089523</v>
          </cell>
          <cell r="H28" t="str">
            <v>Durante o ano</v>
          </cell>
          <cell r="I28" t="str">
            <v>3.3.93.39.00.00.00</v>
          </cell>
          <cell r="J28" t="str">
            <v>Contratação de serviços de Pessoa Juridica.</v>
          </cell>
        </row>
        <row r="29">
          <cell r="A29" t="str">
            <v>SERVIÇOS</v>
          </cell>
          <cell r="B29" t="str">
            <v>SERVIÇOS PARA A SECRETARIA DE OBRAS</v>
          </cell>
          <cell r="C29" t="str">
            <v>SERVIÇOS DE CARTÓRIO</v>
          </cell>
          <cell r="D29" t="str">
            <v>SERVIÇOS</v>
          </cell>
          <cell r="F29">
            <v>25.07</v>
          </cell>
          <cell r="G29">
            <v>275.83</v>
          </cell>
          <cell r="H29" t="str">
            <v>Durante o ano</v>
          </cell>
          <cell r="I29" t="str">
            <v>3.3.90.36.99.0300</v>
          </cell>
          <cell r="J29" t="str">
            <v>Contratação de serviços de Cartório</v>
          </cell>
        </row>
        <row r="31">
          <cell r="A31" t="str">
            <v>SERVIÇOS</v>
          </cell>
          <cell r="B31" t="str">
            <v>SERVIÇOS PARA A SECRETARIA DE OBRAS</v>
          </cell>
          <cell r="C31" t="str">
            <v>FORNECIMENTO DE ALIMENTAÇÃO</v>
          </cell>
          <cell r="D31" t="str">
            <v>SERVIÇOS</v>
          </cell>
          <cell r="F31">
            <v>2789.35</v>
          </cell>
          <cell r="G31">
            <v>30682.77</v>
          </cell>
          <cell r="H31" t="str">
            <v>Durante o ano</v>
          </cell>
          <cell r="I31" t="str">
            <v>3.3.90.39.41.0000</v>
          </cell>
          <cell r="J31" t="str">
            <v>Contratação de serviços de fornecimento de alimentação para os servidores.</v>
          </cell>
        </row>
        <row r="32">
          <cell r="A32" t="str">
            <v>SERVIÇOS</v>
          </cell>
          <cell r="B32" t="str">
            <v>SERVIÇOS PARA A SECRETARIA DE OBRAS</v>
          </cell>
          <cell r="C32" t="str">
            <v>SERVIÇOS DE TELECOMUNICAÇÃO</v>
          </cell>
          <cell r="D32" t="str">
            <v>SERVIÇOS</v>
          </cell>
          <cell r="F32">
            <v>63.51</v>
          </cell>
          <cell r="G32">
            <v>698.58</v>
          </cell>
          <cell r="H32" t="str">
            <v>Durante o ano</v>
          </cell>
          <cell r="I32" t="str">
            <v>3.3.90.39.58.0000</v>
          </cell>
          <cell r="J32" t="str">
            <v>Contratação de serviços de telecomunicação para os telefones da Secretaria.</v>
          </cell>
        </row>
        <row r="33">
          <cell r="A33" t="str">
            <v>SERVIÇOS</v>
          </cell>
          <cell r="B33" t="str">
            <v>SERVIÇOS PARA A SECRETARIA DE OBRAS</v>
          </cell>
          <cell r="C33" t="str">
            <v>SERVIÇOS GRÁFICOS</v>
          </cell>
          <cell r="D33" t="str">
            <v>SERVIÇOS</v>
          </cell>
          <cell r="F33">
            <v>14.44</v>
          </cell>
          <cell r="G33">
            <v>158.77000000000001</v>
          </cell>
          <cell r="H33" t="str">
            <v>Durante o ano</v>
          </cell>
          <cell r="I33" t="str">
            <v>3.3.90.39.63.0000</v>
          </cell>
          <cell r="J33" t="str">
            <v>Contratação de serviços de Gráficos.</v>
          </cell>
        </row>
        <row r="34">
          <cell r="A34" t="str">
            <v>SERVIÇOS</v>
          </cell>
          <cell r="B34" t="str">
            <v>SERVIÇOS PARA A SECRETARIA DE OBRAS</v>
          </cell>
          <cell r="D34" t="str">
            <v>SERVIÇOS</v>
          </cell>
          <cell r="F34">
            <v>198.19</v>
          </cell>
          <cell r="G34">
            <v>2180</v>
          </cell>
          <cell r="H34" t="str">
            <v>Durante o ano</v>
          </cell>
          <cell r="I34" t="str">
            <v>3.3.90.40.06.0000</v>
          </cell>
          <cell r="J34" t="str">
            <v>Contratação de serviços de software para as redes da Secretaria.</v>
          </cell>
        </row>
        <row r="35">
          <cell r="A35" t="str">
            <v>SERVIÇOS</v>
          </cell>
          <cell r="B35" t="str">
            <v>SERVIÇOS PARA A SECRETARIA DE OBRAS</v>
          </cell>
          <cell r="C35" t="str">
            <v>COMUNICAÇÃO DE DADOS</v>
          </cell>
          <cell r="D35" t="str">
            <v>SERVIÇOS</v>
          </cell>
          <cell r="F35">
            <v>473.18</v>
          </cell>
          <cell r="G35">
            <v>5204.9799999999996</v>
          </cell>
          <cell r="H35" t="str">
            <v>Durante o ano</v>
          </cell>
          <cell r="I35" t="str">
            <v>3.3.90.40.13.0000</v>
          </cell>
          <cell r="J35" t="str">
            <v>Contratação de serviços de comunicação de para as redes da Secretaria.</v>
          </cell>
        </row>
        <row r="36">
          <cell r="A36" t="str">
            <v>SERVIÇOS</v>
          </cell>
          <cell r="B36" t="str">
            <v>SERVIÇOS PARA A SECRETARIA DE OBRAS</v>
          </cell>
          <cell r="C36" t="str">
            <v>SERVIÇOS TEC. E PROFISSIONAIS</v>
          </cell>
          <cell r="D36" t="str">
            <v>SERVIÇOS</v>
          </cell>
          <cell r="F36">
            <v>88.19</v>
          </cell>
          <cell r="G36">
            <v>970</v>
          </cell>
          <cell r="H36" t="str">
            <v>Durante o ano</v>
          </cell>
          <cell r="I36" t="str">
            <v>3.3.90.39.05.0000</v>
          </cell>
          <cell r="J36" t="str">
            <v>Contratação de serviços técnicos para manutenção da Secretaria.</v>
          </cell>
        </row>
        <row r="37">
          <cell r="A37" t="str">
            <v>SERVIÇOS</v>
          </cell>
          <cell r="B37" t="str">
            <v>SERVIÇOS PARA A SECRETARIA DE OBRAS</v>
          </cell>
          <cell r="C37" t="str">
            <v>SERVIÇOS DE ENERGIA ELÉTRICA</v>
          </cell>
          <cell r="D37" t="str">
            <v>SERVIÇOS</v>
          </cell>
          <cell r="F37">
            <v>26864.65</v>
          </cell>
          <cell r="G37">
            <v>295511.13</v>
          </cell>
          <cell r="H37" t="str">
            <v>Durante o ano</v>
          </cell>
          <cell r="I37" t="str">
            <v>3.3.90.39.43.0000</v>
          </cell>
          <cell r="J37" t="str">
            <v>Contratação de serviços de fornecimento de energia elétrica.</v>
          </cell>
        </row>
        <row r="39">
          <cell r="A39" t="str">
            <v>SERVIÇOS</v>
          </cell>
          <cell r="B39" t="str">
            <v>SERVIÇOS PARA A SECRETARIA DE OBRAS</v>
          </cell>
          <cell r="C39" t="str">
            <v>VIGILÂNCIA</v>
          </cell>
          <cell r="D39" t="str">
            <v>SERVIÇOS</v>
          </cell>
          <cell r="F39">
            <v>7942.9</v>
          </cell>
          <cell r="G39">
            <v>87372</v>
          </cell>
          <cell r="H39" t="str">
            <v>Durante o ano</v>
          </cell>
          <cell r="I39" t="str">
            <v>3.3.90.39.69.0000</v>
          </cell>
          <cell r="J39" t="str">
            <v>Contratação de serviços de fornecimento e manutenção da vigilância do municipio.</v>
          </cell>
        </row>
        <row r="40">
          <cell r="A40" t="str">
            <v>SERVIÇOS</v>
          </cell>
          <cell r="B40" t="str">
            <v>SERVIÇOS PARA A SECRETARIA DE OBRAS</v>
          </cell>
          <cell r="C40" t="str">
            <v>HOSPEDAGENS</v>
          </cell>
          <cell r="D40" t="str">
            <v>SERVIÇOS</v>
          </cell>
          <cell r="F40">
            <v>17.96</v>
          </cell>
          <cell r="G40">
            <v>197.57</v>
          </cell>
          <cell r="H40" t="str">
            <v>Durante o ano</v>
          </cell>
          <cell r="I40" t="str">
            <v>3.3.90.39.80.000</v>
          </cell>
          <cell r="J40" t="str">
            <v>Serviços demandados pela Secretaria.</v>
          </cell>
        </row>
        <row r="41">
          <cell r="A41" t="str">
            <v>SERVIÇOS</v>
          </cell>
          <cell r="B41" t="str">
            <v>SERVIÇOS PARA A SECRETARIA DE OBRAS</v>
          </cell>
          <cell r="C41" t="str">
            <v>SERVIÇOS DE TRANSPORTES DIVERSOS</v>
          </cell>
          <cell r="D41" t="str">
            <v>SERVIÇOS</v>
          </cell>
          <cell r="F41">
            <v>1291.46</v>
          </cell>
          <cell r="G41">
            <v>14206</v>
          </cell>
          <cell r="H41" t="str">
            <v>Durante o ano</v>
          </cell>
          <cell r="I41" t="str">
            <v>3.3.90.39.99.1200</v>
          </cell>
          <cell r="J41" t="str">
            <v>Serviços demandados pela Secretaria.</v>
          </cell>
        </row>
        <row r="42">
          <cell r="B42" t="str">
            <v>SERVIÇOS PARA A SECRETARIA DE OBRAS</v>
          </cell>
          <cell r="C42" t="str">
            <v>SERVIÇOS DE TECNOLOGIA DE INFORMAÇÃO E COMUNICAÇÃO PJ</v>
          </cell>
          <cell r="F42">
            <v>759.55</v>
          </cell>
          <cell r="G42">
            <v>8354.98</v>
          </cell>
          <cell r="H42" t="str">
            <v>Durante o ano</v>
          </cell>
          <cell r="I42" t="str">
            <v>3.3.90.40.00.0000</v>
          </cell>
          <cell r="J42" t="str">
            <v>Serviços demandados pela Secretaria.</v>
          </cell>
        </row>
        <row r="43">
          <cell r="A43" t="str">
            <v>SERVIÇOS</v>
          </cell>
          <cell r="B43" t="str">
            <v>SERVIÇOS PARA A SECRETARIA DE OBRAS</v>
          </cell>
          <cell r="C43" t="str">
            <v>OUTRO SERVIÇO DE TERCEIRO PJ</v>
          </cell>
          <cell r="D43" t="str">
            <v>SERVIÇOS</v>
          </cell>
          <cell r="F43">
            <v>490.28</v>
          </cell>
          <cell r="G43">
            <v>5393</v>
          </cell>
          <cell r="H43" t="str">
            <v>Durante o ano</v>
          </cell>
          <cell r="I43" t="str">
            <v>3.3.90.39.99.9900</v>
          </cell>
          <cell r="J43" t="str">
            <v>Serviços demandados pela Secretaria.</v>
          </cell>
        </row>
        <row r="44">
          <cell r="A44" t="str">
            <v>SERVIÇOS</v>
          </cell>
          <cell r="B44" t="str">
            <v>SERVIÇOS PARA A SECRETARIA DE OBRAS</v>
          </cell>
          <cell r="C44" t="str">
            <v>LIMPEZA E CONSERVAÇÃO</v>
          </cell>
          <cell r="D44" t="str">
            <v>SERVIÇOS</v>
          </cell>
          <cell r="F44">
            <v>7942.9</v>
          </cell>
          <cell r="G44">
            <v>87372</v>
          </cell>
          <cell r="H44" t="str">
            <v>Durante o ano</v>
          </cell>
          <cell r="I44" t="str">
            <v>3.3.90.39.78.0000</v>
          </cell>
          <cell r="J44" t="str">
            <v>Contratação de serviços de fornecimento e manutenção da limpeza e conservação do municipio.</v>
          </cell>
        </row>
        <row r="45">
          <cell r="A45" t="str">
            <v>SERVIÇOS</v>
          </cell>
          <cell r="B45" t="str">
            <v>SERVIÇOS PARA A SECRETARIA DE OBRAS</v>
          </cell>
          <cell r="C45" t="str">
            <v>MANUTENÇÃO E CONSERVAÇÃO DE MAQUINAS E EQUIPAMENTOS</v>
          </cell>
          <cell r="F45">
            <v>316</v>
          </cell>
          <cell r="G45">
            <v>3476</v>
          </cell>
          <cell r="H45" t="str">
            <v>Durante o ano</v>
          </cell>
          <cell r="I45" t="str">
            <v>3.390.39.19.0000</v>
          </cell>
          <cell r="J45" t="str">
            <v>Serviços demandados pela Secretaria.</v>
          </cell>
        </row>
        <row r="46">
          <cell r="A46" t="str">
            <v>SERVIÇOS</v>
          </cell>
          <cell r="B46" t="str">
            <v>SERVIÇOS PARA A SECRETARIA DE OBRAS</v>
          </cell>
          <cell r="C46" t="str">
            <v>MANUTENÇÃO E CONSERVAÇÃO DE ESTRADAS E VIAS</v>
          </cell>
          <cell r="F46">
            <v>25749.599999999999</v>
          </cell>
          <cell r="G46">
            <v>283245.59000000003</v>
          </cell>
          <cell r="H46" t="str">
            <v>Durante o ano</v>
          </cell>
          <cell r="I46" t="str">
            <v>3.3.90.39.21.0000</v>
          </cell>
          <cell r="J46" t="str">
            <v>Serviços demandados pela Secretaria.</v>
          </cell>
        </row>
        <row r="49">
          <cell r="A49" t="str">
            <v>VEÍCULOS</v>
          </cell>
          <cell r="B49" t="str">
            <v>VEÍCULOS</v>
          </cell>
          <cell r="C49" t="str">
            <v>MATERIAL PARA MANUTENÇÃO DE VEÍCULO</v>
          </cell>
          <cell r="D49" t="str">
            <v>UNID</v>
          </cell>
          <cell r="F49">
            <v>29859.78</v>
          </cell>
          <cell r="G49">
            <v>328457.53000000003</v>
          </cell>
          <cell r="H49" t="str">
            <v>Durante o ano</v>
          </cell>
          <cell r="I49" t="str">
            <v>3.3.90.30.39.0000</v>
          </cell>
          <cell r="J49" t="str">
            <v>Material para a manutenção da Frota da Secretaria.</v>
          </cell>
        </row>
        <row r="50">
          <cell r="A50" t="str">
            <v>VEÍCULOS</v>
          </cell>
          <cell r="B50" t="str">
            <v>VEÍCULOS</v>
          </cell>
          <cell r="C50" t="str">
            <v>MANUTENÇÃO E CONSERVAÇÃO DE VEÍCULOS</v>
          </cell>
          <cell r="D50" t="str">
            <v>SERVIÇO</v>
          </cell>
          <cell r="F50">
            <v>13984.4</v>
          </cell>
          <cell r="G50">
            <v>153829.37</v>
          </cell>
          <cell r="H50" t="str">
            <v>Durante o ano</v>
          </cell>
          <cell r="I50" t="str">
            <v>3.3.90.39.19.0000</v>
          </cell>
          <cell r="J50" t="str">
            <v>Serviço para manutenção/conservação da Frota da Secretaria.</v>
          </cell>
        </row>
        <row r="51">
          <cell r="A51" t="str">
            <v>VEÍCULOS</v>
          </cell>
          <cell r="B51" t="str">
            <v>VEÍCULOS</v>
          </cell>
          <cell r="C51" t="str">
            <v>SEGUROS</v>
          </cell>
          <cell r="D51" t="str">
            <v>SERVIÇO</v>
          </cell>
          <cell r="F51">
            <v>362.38</v>
          </cell>
          <cell r="G51">
            <v>3986.08</v>
          </cell>
          <cell r="H51" t="str">
            <v>Durante o ano</v>
          </cell>
          <cell r="I51" t="str">
            <v>3.3.90.39.69.0000</v>
          </cell>
          <cell r="J51" t="str">
            <v>Serviço de contratação de seguros para a frota municipal.</v>
          </cell>
        </row>
        <row r="54">
          <cell r="A54" t="str">
            <v>BENS PATRIMÔNIAIS</v>
          </cell>
          <cell r="B54" t="str">
            <v>BENS PATRIMÔNIAIS</v>
          </cell>
          <cell r="C54" t="str">
            <v>MANUTENÇÃO E CONSERVAÇÃO DE BENS IMOVEIS</v>
          </cell>
          <cell r="D54" t="str">
            <v>SERVIÇO</v>
          </cell>
          <cell r="F54">
            <v>3255.24</v>
          </cell>
          <cell r="G54">
            <v>35807.57</v>
          </cell>
          <cell r="H54" t="str">
            <v>Durante o ano</v>
          </cell>
          <cell r="I54" t="str">
            <v>3.3.90.39.16.0000</v>
          </cell>
          <cell r="J54" t="str">
            <v>Serviço de manutenção e conservação dos bens moveis da Secretaria.</v>
          </cell>
        </row>
        <row r="55">
          <cell r="A55" t="str">
            <v>BENS PATRIMÔNIAIS</v>
          </cell>
          <cell r="B55" t="str">
            <v>BENS PATRIMÔNIAIS</v>
          </cell>
          <cell r="C55" t="str">
            <v>MANUTENÇÃO E CONSERVAÇÃO DE BENS MOVEIS</v>
          </cell>
          <cell r="D55" t="str">
            <v>SERVIÇO</v>
          </cell>
          <cell r="F55">
            <v>54.55</v>
          </cell>
          <cell r="G55">
            <v>600</v>
          </cell>
          <cell r="H55" t="str">
            <v>Durante o ano</v>
          </cell>
          <cell r="I55" t="str">
            <v>3.3.90.39.17.0000</v>
          </cell>
          <cell r="J55" t="str">
            <v>Serviço de para manutenção e conservação dos bens moveis da Secretaria.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o PAC"/>
    </sheetNames>
    <sheetDataSet>
      <sheetData sheetId="0">
        <row r="4">
          <cell r="D4">
            <v>250</v>
          </cell>
          <cell r="E4">
            <v>13</v>
          </cell>
          <cell r="F4">
            <v>3250</v>
          </cell>
          <cell r="H4" t="str">
            <v>3.3.90.30.00.00</v>
          </cell>
          <cell r="I4" t="str">
            <v>Manutenção do sêmem</v>
          </cell>
        </row>
        <row r="5">
          <cell r="C5" t="str">
            <v>doses</v>
          </cell>
          <cell r="D5">
            <v>300</v>
          </cell>
          <cell r="E5">
            <v>6.5</v>
          </cell>
          <cell r="F5">
            <v>1950</v>
          </cell>
          <cell r="H5" t="str">
            <v>3.3.90.30.00.00</v>
          </cell>
          <cell r="I5" t="str">
            <v>Combater a brucelose bovina</v>
          </cell>
        </row>
        <row r="6">
          <cell r="C6" t="str">
            <v>galão</v>
          </cell>
          <cell r="D6">
            <v>4</v>
          </cell>
          <cell r="E6">
            <v>1800</v>
          </cell>
          <cell r="F6">
            <v>7200</v>
          </cell>
          <cell r="H6" t="str">
            <v>3.3.90.30.00.00</v>
          </cell>
          <cell r="I6" t="str">
            <v>Controle Borrachudo</v>
          </cell>
        </row>
        <row r="7">
          <cell r="C7" t="str">
            <v>toneladas</v>
          </cell>
          <cell r="D7">
            <v>100</v>
          </cell>
          <cell r="E7">
            <v>200</v>
          </cell>
          <cell r="F7">
            <v>20000</v>
          </cell>
          <cell r="H7" t="str">
            <v>3.3.90.30.00.00</v>
          </cell>
          <cell r="I7" t="str">
            <v>Correção acidez do solo</v>
          </cell>
        </row>
        <row r="8">
          <cell r="B8" t="str">
            <v>Combustivel (diesel S10, gasolina comum)</v>
          </cell>
          <cell r="C8" t="str">
            <v>Litros</v>
          </cell>
          <cell r="E8">
            <v>6.5</v>
          </cell>
          <cell r="F8">
            <v>220000</v>
          </cell>
          <cell r="H8" t="str">
            <v>3.3.90.30.00.00</v>
          </cell>
          <cell r="I8" t="str">
            <v>Diesel para maquinarios a serviço dos agricultores</v>
          </cell>
        </row>
        <row r="9">
          <cell r="B9" t="str">
            <v>Manutenção 
e conservação
predial</v>
          </cell>
          <cell r="C9" t="str">
            <v>Material</v>
          </cell>
          <cell r="D9">
            <v>100</v>
          </cell>
          <cell r="E9">
            <v>133</v>
          </cell>
          <cell r="F9">
            <v>13300</v>
          </cell>
          <cell r="G9" t="str">
            <v>Durante o ano</v>
          </cell>
          <cell r="H9" t="str">
            <v>3.3.90.39.00.00</v>
          </cell>
          <cell r="I9" t="str">
            <v>Troca de forro e tabuas assoalho</v>
          </cell>
        </row>
        <row r="10">
          <cell r="B10" t="str">
            <v>Serviço de
assistência técnica e
manutenção de
computadores</v>
          </cell>
          <cell r="C10" t="str">
            <v>Hora</v>
          </cell>
          <cell r="D10">
            <v>30</v>
          </cell>
          <cell r="E10">
            <v>60</v>
          </cell>
          <cell r="F10">
            <v>1800</v>
          </cell>
          <cell r="G10" t="str">
            <v>Durante o ano</v>
          </cell>
          <cell r="H10" t="str">
            <v>3.3.90.40.00.00</v>
          </cell>
          <cell r="I10" t="str">
            <v>Concerto de computadores</v>
          </cell>
        </row>
        <row r="11">
          <cell r="B11" t="str">
            <v>Manutenção de internet</v>
          </cell>
          <cell r="C11" t="str">
            <v>Hora</v>
          </cell>
          <cell r="D11">
            <v>10</v>
          </cell>
          <cell r="E11">
            <v>60</v>
          </cell>
          <cell r="F11">
            <v>600</v>
          </cell>
          <cell r="G11" t="str">
            <v>Durante o ano</v>
          </cell>
          <cell r="H11" t="str">
            <v>3.3.90.39.00.00</v>
          </cell>
          <cell r="I11" t="str">
            <v>Concerto da internet</v>
          </cell>
        </row>
        <row r="12">
          <cell r="B12" t="str">
            <v>Aquisição de água mineral em galões de 20l, água 500ml</v>
          </cell>
          <cell r="C12" t="str">
            <v>Galões</v>
          </cell>
          <cell r="D12">
            <v>40</v>
          </cell>
          <cell r="E12">
            <v>17</v>
          </cell>
          <cell r="F12">
            <v>680</v>
          </cell>
          <cell r="G12" t="str">
            <v>Durante o ano</v>
          </cell>
          <cell r="H12" t="str">
            <v>3.3.90.30.00.00</v>
          </cell>
          <cell r="I12" t="str">
            <v>Uso na secretaria</v>
          </cell>
        </row>
        <row r="13">
          <cell r="B13" t="str">
            <v>Aquisição de computadores, notebooks, tablets, chromebooks e periféricos de informática</v>
          </cell>
          <cell r="C13" t="str">
            <v>unidades</v>
          </cell>
          <cell r="D13">
            <v>2</v>
          </cell>
          <cell r="E13">
            <v>6500</v>
          </cell>
          <cell r="F13">
            <v>13000</v>
          </cell>
          <cell r="G13" t="str">
            <v>Durante o ano</v>
          </cell>
          <cell r="H13" t="str">
            <v>4.4.90.52.00.00</v>
          </cell>
          <cell r="I13" t="str">
            <v>Uso na secretaria</v>
          </cell>
        </row>
        <row r="14">
          <cell r="B14" t="str">
            <v>Aquisição de eletrodomésticos e equipamentos</v>
          </cell>
          <cell r="C14" t="str">
            <v>unidades</v>
          </cell>
          <cell r="D14">
            <v>2</v>
          </cell>
          <cell r="E14">
            <v>1500</v>
          </cell>
          <cell r="F14">
            <v>3000</v>
          </cell>
          <cell r="G14" t="str">
            <v>Durante o ano</v>
          </cell>
          <cell r="H14" t="str">
            <v>4.4.90.52.00.00</v>
          </cell>
          <cell r="I14" t="str">
            <v>Uso na cozinha da secretaria</v>
          </cell>
        </row>
        <row r="15">
          <cell r="B15" t="str">
            <v>Aquisição de material de higiene e limpeza</v>
          </cell>
          <cell r="C15" t="str">
            <v>unidades</v>
          </cell>
          <cell r="D15">
            <v>26</v>
          </cell>
          <cell r="E15">
            <v>38.450000000000003</v>
          </cell>
          <cell r="F15">
            <v>1000</v>
          </cell>
          <cell r="G15" t="str">
            <v>Durante o ano</v>
          </cell>
          <cell r="H15" t="str">
            <v>3.3.90.30.00.00</v>
          </cell>
          <cell r="I15" t="str">
            <v>Uso na secretaria</v>
          </cell>
        </row>
        <row r="16">
          <cell r="B16" t="str">
            <v>Aquisição de material de expediente</v>
          </cell>
          <cell r="C16" t="str">
            <v>unidades</v>
          </cell>
          <cell r="D16">
            <v>42</v>
          </cell>
          <cell r="E16">
            <v>47.61</v>
          </cell>
          <cell r="F16">
            <v>2000</v>
          </cell>
          <cell r="H16" t="str">
            <v>3.3.90.30.00.00</v>
          </cell>
          <cell r="I16" t="str">
            <v>Uso na secretaria</v>
          </cell>
        </row>
        <row r="17">
          <cell r="G17" t="str">
            <v>Durante o ano</v>
          </cell>
        </row>
        <row r="18">
          <cell r="B18" t="str">
            <v>Aquisição de veículos automotores</v>
          </cell>
          <cell r="C18" t="str">
            <v>unidades</v>
          </cell>
          <cell r="D18">
            <v>1</v>
          </cell>
          <cell r="E18">
            <v>120000</v>
          </cell>
          <cell r="F18">
            <v>120000</v>
          </cell>
          <cell r="G18" t="str">
            <v>Durante o ano</v>
          </cell>
          <cell r="H18" t="str">
            <v>4.4.90.52.00.00</v>
          </cell>
          <cell r="I18" t="str">
            <v>Para atendimento aos produtores</v>
          </cell>
        </row>
        <row r="19">
          <cell r="B19" t="str">
            <v>Aquisição de mobiliário de escritório</v>
          </cell>
          <cell r="C19" t="str">
            <v>unidades</v>
          </cell>
          <cell r="D19">
            <v>3</v>
          </cell>
          <cell r="E19">
            <v>1000</v>
          </cell>
          <cell r="F19">
            <v>3000</v>
          </cell>
          <cell r="G19" t="str">
            <v>Durante o ano</v>
          </cell>
          <cell r="H19" t="str">
            <v>4.4.90.52.00.00</v>
          </cell>
          <cell r="I19" t="str">
            <v>Troca de móveis</v>
          </cell>
        </row>
        <row r="21">
          <cell r="B21" t="str">
            <v>Aquisição de lâmpadas para veículos</v>
          </cell>
          <cell r="C21" t="str">
            <v>unidades</v>
          </cell>
          <cell r="D21">
            <v>10</v>
          </cell>
          <cell r="E21">
            <v>40</v>
          </cell>
          <cell r="F21">
            <v>400</v>
          </cell>
          <cell r="G21" t="str">
            <v>Durante o ano</v>
          </cell>
          <cell r="H21" t="str">
            <v>3.3.90.30.00.00</v>
          </cell>
          <cell r="I21" t="str">
            <v>Manutenção de veiculos</v>
          </cell>
        </row>
        <row r="22">
          <cell r="B22" t="str">
            <v>Aquisição de baterias veiculares</v>
          </cell>
          <cell r="C22" t="str">
            <v>unidades</v>
          </cell>
          <cell r="D22">
            <v>6</v>
          </cell>
          <cell r="E22">
            <v>520</v>
          </cell>
          <cell r="F22">
            <v>3120</v>
          </cell>
          <cell r="G22" t="str">
            <v>Durante o ano</v>
          </cell>
          <cell r="H22" t="str">
            <v>3.3.90.30.00.00</v>
          </cell>
          <cell r="I22" t="str">
            <v>Manutenção de veiculos/máquinas</v>
          </cell>
        </row>
        <row r="23">
          <cell r="B23" t="str">
            <v>Aquisição de óleos lubrificantes/hidraulicos e graxas</v>
          </cell>
          <cell r="C23" t="str">
            <v>Baldes</v>
          </cell>
          <cell r="D23">
            <v>21</v>
          </cell>
          <cell r="E23">
            <v>626</v>
          </cell>
          <cell r="F23">
            <v>13146</v>
          </cell>
          <cell r="G23" t="str">
            <v>Durante o ano</v>
          </cell>
          <cell r="H23" t="str">
            <v>3.3.90.30.00.00</v>
          </cell>
          <cell r="I23" t="str">
            <v>Manutenção do maquinario</v>
          </cell>
        </row>
        <row r="24">
          <cell r="B24" t="str">
            <v>Aquisição de pneus agrícolas pneus frota pesada</v>
          </cell>
          <cell r="C24" t="str">
            <v>unidades</v>
          </cell>
          <cell r="D24">
            <v>14</v>
          </cell>
          <cell r="E24">
            <v>2000</v>
          </cell>
          <cell r="F24">
            <v>28000</v>
          </cell>
          <cell r="G24" t="str">
            <v>Durante o ano</v>
          </cell>
          <cell r="H24" t="str">
            <v>3.3.90.30.00.00</v>
          </cell>
          <cell r="I24" t="str">
            <v>Para uso nas maquinas da agricultura</v>
          </cell>
        </row>
        <row r="25">
          <cell r="B25" t="str">
            <v>Aquisição de pneus agrícolas pneus frota leve</v>
          </cell>
          <cell r="C25" t="str">
            <v>unidades</v>
          </cell>
          <cell r="D25">
            <v>12</v>
          </cell>
          <cell r="E25">
            <v>500</v>
          </cell>
          <cell r="F25">
            <v>6000</v>
          </cell>
          <cell r="G25" t="str">
            <v>Durante o ano</v>
          </cell>
          <cell r="H25" t="str">
            <v>3.3.90.30.00.00</v>
          </cell>
          <cell r="I25" t="str">
            <v>Para uso nos veiculos da secretaria</v>
          </cell>
        </row>
        <row r="26">
          <cell r="B26" t="str">
            <v>Aquisição de recargas e botijões de gás</v>
          </cell>
          <cell r="C26" t="str">
            <v>Butijão</v>
          </cell>
          <cell r="D26">
            <v>2</v>
          </cell>
          <cell r="E26">
            <v>150</v>
          </cell>
          <cell r="F26">
            <v>300</v>
          </cell>
          <cell r="G26" t="str">
            <v>Durante o ano</v>
          </cell>
          <cell r="H26" t="str">
            <v>3.3.90.30.00.00</v>
          </cell>
          <cell r="I26" t="str">
            <v>Uso na cozinha da secretaria</v>
          </cell>
        </row>
        <row r="27">
          <cell r="B27" t="str">
            <v>Aquisição de Condicionadores de ar, serviços de instalação, desinstalação, limpeza e manutenção.</v>
          </cell>
          <cell r="C27" t="str">
            <v>unidades</v>
          </cell>
          <cell r="D27">
            <v>1</v>
          </cell>
          <cell r="E27">
            <v>2000</v>
          </cell>
          <cell r="F27">
            <v>2000</v>
          </cell>
          <cell r="G27" t="str">
            <v>Durante o ano</v>
          </cell>
          <cell r="H27" t="str">
            <v>4.4.90.52.00.00</v>
          </cell>
          <cell r="I27" t="str">
            <v>Uso na sala</v>
          </cell>
        </row>
        <row r="28">
          <cell r="B28" t="str">
            <v>Aquisição de blocos autocopiativos</v>
          </cell>
          <cell r="C28" t="str">
            <v>unidades</v>
          </cell>
          <cell r="D28">
            <v>40</v>
          </cell>
          <cell r="E28">
            <v>25</v>
          </cell>
          <cell r="F28">
            <v>1000</v>
          </cell>
          <cell r="G28" t="str">
            <v>Durante o ano</v>
          </cell>
          <cell r="H28" t="str">
            <v>3.3.90.30.00.00</v>
          </cell>
          <cell r="I28" t="str">
            <v>Preenchimento das horas agricultores</v>
          </cell>
        </row>
        <row r="29">
          <cell r="B29" t="str">
            <v>Aquisição de Ferramentas</v>
          </cell>
          <cell r="C29" t="str">
            <v>unidades</v>
          </cell>
          <cell r="D29">
            <v>30</v>
          </cell>
          <cell r="E29">
            <v>63</v>
          </cell>
          <cell r="F29">
            <v>1890</v>
          </cell>
          <cell r="G29" t="str">
            <v>Durante o ano</v>
          </cell>
          <cell r="H29" t="str">
            <v>3.3.90.30.00.00</v>
          </cell>
          <cell r="I29" t="str">
            <v>Uso na manutenção das maquinas</v>
          </cell>
        </row>
        <row r="30">
          <cell r="B30" t="str">
            <v>Aquisição de EPI'S</v>
          </cell>
          <cell r="C30" t="str">
            <v>unidades</v>
          </cell>
          <cell r="D30">
            <v>12</v>
          </cell>
          <cell r="E30">
            <v>133.33000000000001</v>
          </cell>
          <cell r="F30">
            <v>1600</v>
          </cell>
          <cell r="H30" t="str">
            <v>3.3.90.30.00.00</v>
          </cell>
          <cell r="I30" t="str">
            <v>Para proteção dos operadores</v>
          </cell>
        </row>
        <row r="31">
          <cell r="B31" t="str">
            <v>Concerto de pneus leves</v>
          </cell>
          <cell r="C31" t="str">
            <v>unidades</v>
          </cell>
          <cell r="D31">
            <v>40</v>
          </cell>
          <cell r="E31">
            <v>30</v>
          </cell>
          <cell r="F31">
            <v>1200</v>
          </cell>
          <cell r="G31" t="str">
            <v>Durante o ano</v>
          </cell>
          <cell r="H31" t="str">
            <v>3.3.90.39.00.00</v>
          </cell>
          <cell r="I31" t="str">
            <v>Reparos dos pneus</v>
          </cell>
        </row>
        <row r="32">
          <cell r="B32" t="str">
            <v>Trocas de pneus leves</v>
          </cell>
          <cell r="C32" t="str">
            <v>unidades</v>
          </cell>
          <cell r="D32">
            <v>18</v>
          </cell>
          <cell r="E32">
            <v>25</v>
          </cell>
          <cell r="F32">
            <v>450</v>
          </cell>
          <cell r="G32" t="str">
            <v>Durante o ano</v>
          </cell>
          <cell r="H32" t="str">
            <v>3.3.90.39.00.00</v>
          </cell>
          <cell r="I32" t="str">
            <v>Substituição de pneus gastos ou danificados</v>
          </cell>
        </row>
        <row r="33">
          <cell r="B33" t="str">
            <v>Concerto de pneus Pesados</v>
          </cell>
          <cell r="C33" t="str">
            <v>unidades</v>
          </cell>
          <cell r="D33">
            <v>40</v>
          </cell>
          <cell r="E33">
            <v>80</v>
          </cell>
          <cell r="F33">
            <v>3200</v>
          </cell>
          <cell r="G33" t="str">
            <v>Durante o ano</v>
          </cell>
          <cell r="H33" t="str">
            <v>3.3.90.39.00.00</v>
          </cell>
          <cell r="I33" t="str">
            <v>Reparos dos pneus</v>
          </cell>
        </row>
        <row r="34">
          <cell r="B34" t="str">
            <v>Trocas de pneus Pesados</v>
          </cell>
          <cell r="C34" t="str">
            <v>unidades</v>
          </cell>
          <cell r="D34">
            <v>30</v>
          </cell>
          <cell r="E34">
            <v>40</v>
          </cell>
          <cell r="F34">
            <v>1200</v>
          </cell>
          <cell r="G34" t="str">
            <v>Durante o ano</v>
          </cell>
          <cell r="H34" t="str">
            <v>3.3.90.39.00.00</v>
          </cell>
          <cell r="I34" t="str">
            <v>Substituição de pneus gastos ou danificados</v>
          </cell>
        </row>
        <row r="36">
          <cell r="B36" t="str">
            <v>Aquisição de Equipamentos para utilização em caminhões (lonas,
ganchos, cintas)</v>
          </cell>
          <cell r="C36" t="str">
            <v>unidades</v>
          </cell>
          <cell r="D36">
            <v>5</v>
          </cell>
          <cell r="E36">
            <v>500</v>
          </cell>
          <cell r="F36">
            <v>2500</v>
          </cell>
          <cell r="G36" t="str">
            <v>Durante o ano</v>
          </cell>
          <cell r="H36" t="str">
            <v>3.3.90.30.00.00</v>
          </cell>
          <cell r="I36" t="str">
            <v>Segurança da carga e evitar contato com chuva/perdas vento</v>
          </cell>
        </row>
        <row r="37">
          <cell r="B37" t="str">
            <v>Aquisição de placas padrão Mercosul para os veículos</v>
          </cell>
          <cell r="C37" t="str">
            <v>unidades</v>
          </cell>
          <cell r="D37">
            <v>4</v>
          </cell>
          <cell r="E37">
            <v>150</v>
          </cell>
          <cell r="F37">
            <v>600</v>
          </cell>
          <cell r="G37" t="str">
            <v>Durante o ano</v>
          </cell>
          <cell r="H37" t="str">
            <v>3.3.90.30.00.00</v>
          </cell>
          <cell r="I37" t="str">
            <v>Emplacamentos dos veiculos</v>
          </cell>
        </row>
        <row r="38">
          <cell r="B38" t="str">
            <v>Serviços de Plotagem, Encadernações e cópias</v>
          </cell>
          <cell r="C38" t="str">
            <v>unidades</v>
          </cell>
          <cell r="D38">
            <v>10</v>
          </cell>
          <cell r="E38">
            <v>90</v>
          </cell>
          <cell r="F38">
            <v>900</v>
          </cell>
          <cell r="G38" t="str">
            <v>Durante o ano</v>
          </cell>
          <cell r="H38" t="str">
            <v>3.3.90.39.00.00</v>
          </cell>
          <cell r="I38" t="str">
            <v>Confecção de mapas e encadernações</v>
          </cell>
        </row>
        <row r="39">
          <cell r="B39" t="str">
            <v>Revisão veicular</v>
          </cell>
          <cell r="C39" t="str">
            <v>por veiculo</v>
          </cell>
          <cell r="D39">
            <v>4</v>
          </cell>
          <cell r="E39">
            <v>7000</v>
          </cell>
          <cell r="F39">
            <v>28000</v>
          </cell>
          <cell r="G39" t="str">
            <v>Durante o ano</v>
          </cell>
          <cell r="H39" t="str">
            <v>3.3.90.39.00.00</v>
          </cell>
          <cell r="I39" t="str">
            <v>Revisão obrigatória</v>
          </cell>
        </row>
        <row r="40">
          <cell r="B40" t="str">
            <v>Aquisição de material de divulgação/gráfico/impresso informativo</v>
          </cell>
          <cell r="C40" t="str">
            <v>unidades</v>
          </cell>
          <cell r="D40">
            <v>500</v>
          </cell>
          <cell r="E40">
            <v>2</v>
          </cell>
          <cell r="F40">
            <v>1000</v>
          </cell>
          <cell r="G40" t="str">
            <v>Durante o ano</v>
          </cell>
          <cell r="H40" t="str">
            <v>3.3.90.30.00.00</v>
          </cell>
          <cell r="I40" t="str">
            <v>Material para divulgação de eventos</v>
          </cell>
        </row>
        <row r="41">
          <cell r="B41" t="str">
            <v>Contratação de serviços de Telefonia Móvel</v>
          </cell>
          <cell r="C41" t="str">
            <v>Mensalidade</v>
          </cell>
          <cell r="D41">
            <v>12</v>
          </cell>
          <cell r="E41">
            <v>42</v>
          </cell>
          <cell r="F41">
            <v>504</v>
          </cell>
          <cell r="G41" t="str">
            <v>Durante o ano</v>
          </cell>
          <cell r="H41" t="str">
            <v>3.3.90.39.00.00</v>
          </cell>
          <cell r="I41" t="str">
            <v>Para uso na secretaria</v>
          </cell>
        </row>
        <row r="42">
          <cell r="B42" t="str">
            <v xml:space="preserve">Serviço de castrações de cães e gatos da população de baixa renda do municipio </v>
          </cell>
          <cell r="C42" t="str">
            <v>unidades</v>
          </cell>
          <cell r="D42">
            <v>125</v>
          </cell>
          <cell r="E42">
            <v>240</v>
          </cell>
          <cell r="F42">
            <v>30000</v>
          </cell>
          <cell r="G42" t="str">
            <v>Durante o ano</v>
          </cell>
          <cell r="H42" t="str">
            <v>3.3.90.39.00.00</v>
          </cell>
          <cell r="I42" t="str">
            <v>Diminuir a população de cães e gatos no municipio</v>
          </cell>
        </row>
        <row r="43">
          <cell r="B43" t="str">
            <v>Contratação de médico veterinário para realização de vacina contra bruselose</v>
          </cell>
          <cell r="C43" t="str">
            <v>por dose</v>
          </cell>
          <cell r="D43">
            <v>300</v>
          </cell>
          <cell r="E43">
            <v>20</v>
          </cell>
          <cell r="F43">
            <v>6000</v>
          </cell>
          <cell r="G43" t="str">
            <v>01/05 e 01/11/2026</v>
          </cell>
          <cell r="H43" t="str">
            <v>3.3.90.39.00.00</v>
          </cell>
          <cell r="I43" t="str">
            <v>Controle da Bruselose</v>
          </cell>
        </row>
        <row r="44">
          <cell r="B44" t="str">
            <v>Aquisição de Equipamentos eletrônicos</v>
          </cell>
          <cell r="C44" t="str">
            <v>unidades</v>
          </cell>
          <cell r="D44">
            <v>2</v>
          </cell>
          <cell r="E44">
            <v>600</v>
          </cell>
          <cell r="F44">
            <v>1200</v>
          </cell>
          <cell r="G44" t="str">
            <v>Durante o ano</v>
          </cell>
          <cell r="H44" t="str">
            <v>4.4.90.52.00.00</v>
          </cell>
          <cell r="I44" t="str">
            <v>Equipamentos para uso na secretaria</v>
          </cell>
        </row>
        <row r="45">
          <cell r="B45" t="str">
            <v>Contratação do serviço de controle integrado de pragas -Dedetização</v>
          </cell>
          <cell r="C45" t="str">
            <v>unidades</v>
          </cell>
          <cell r="D45">
            <v>1</v>
          </cell>
          <cell r="E45">
            <v>800</v>
          </cell>
          <cell r="F45">
            <v>800</v>
          </cell>
          <cell r="H45" t="str">
            <v>3.3.90.39.00.00</v>
          </cell>
          <cell r="I45" t="str">
            <v>Objetiva eliminar, controlar e prevenir infestações de pragas como insetos e roedores, protegendo a saúde humana e evitando danos materiais</v>
          </cell>
        </row>
        <row r="46">
          <cell r="B46" t="str">
            <v>Aquisição de carimbos</v>
          </cell>
          <cell r="C46" t="str">
            <v>Unidades</v>
          </cell>
          <cell r="D46">
            <v>42</v>
          </cell>
          <cell r="E46">
            <v>4</v>
          </cell>
          <cell r="F46">
            <v>168</v>
          </cell>
          <cell r="G46" t="str">
            <v>Durante o ano</v>
          </cell>
          <cell r="H46" t="str">
            <v>3.3.90.30.00.00</v>
          </cell>
          <cell r="I46" t="str">
            <v>Para uso dos funcionarios da secretaria</v>
          </cell>
        </row>
        <row r="47">
          <cell r="B47" t="str">
            <v>Aquisição de peças e serviços para manutenção da frota</v>
          </cell>
          <cell r="C47" t="str">
            <v>unidades</v>
          </cell>
          <cell r="D47">
            <v>171</v>
          </cell>
          <cell r="E47">
            <v>1754.38</v>
          </cell>
          <cell r="F47">
            <v>300000</v>
          </cell>
          <cell r="G47" t="str">
            <v>Durante o ano</v>
          </cell>
          <cell r="H47" t="str">
            <v>3.3.90.30.00.00</v>
          </cell>
          <cell r="I47" t="str">
            <v>Manutenção de frota</v>
          </cell>
        </row>
        <row r="49">
          <cell r="B49" t="str">
            <v>Aquisição de uma retroescavadeira</v>
          </cell>
          <cell r="C49" t="str">
            <v>unidades</v>
          </cell>
          <cell r="D49">
            <v>1</v>
          </cell>
          <cell r="E49">
            <v>390000</v>
          </cell>
          <cell r="F49">
            <v>390000</v>
          </cell>
          <cell r="G49">
            <v>46023</v>
          </cell>
          <cell r="H49" t="str">
            <v>4.4.90.52.00.00</v>
          </cell>
          <cell r="I49" t="str">
            <v>Prestação de serviços aos agricultores</v>
          </cell>
        </row>
        <row r="50">
          <cell r="B50" t="str">
            <v>Contratação de empresa especializada em serviços de perfuração e manutenção de poços tubulares e poços de pequeno diâmetro</v>
          </cell>
          <cell r="C50" t="str">
            <v>unidades</v>
          </cell>
          <cell r="D50">
            <v>3</v>
          </cell>
          <cell r="E50">
            <v>6000</v>
          </cell>
          <cell r="F50">
            <v>18000</v>
          </cell>
          <cell r="G50" t="str">
            <v>Durante o ano</v>
          </cell>
          <cell r="H50" t="str">
            <v>3.3.90.39.00.00</v>
          </cell>
          <cell r="I50" t="str">
            <v>Regularização de poços e tamponeamento</v>
          </cell>
        </row>
        <row r="51">
          <cell r="B51" t="str">
            <v>Aquisição de equipamentos agrícolas: Grampo enleirador, pé de pato, grade aradora, calcariadeira, carreta agrícola basculante</v>
          </cell>
          <cell r="C51" t="str">
            <v>unidades</v>
          </cell>
          <cell r="D51">
            <v>2</v>
          </cell>
          <cell r="E51">
            <v>40000</v>
          </cell>
          <cell r="F51">
            <v>80000</v>
          </cell>
          <cell r="G51" t="str">
            <v>Durante o ano</v>
          </cell>
          <cell r="H51" t="str">
            <v>4.4.90.52.00.00</v>
          </cell>
          <cell r="I51" t="str">
            <v>Implementos para uso dos agricultores do município</v>
          </cell>
        </row>
        <row r="52">
          <cell r="B52" t="str">
            <v>Aquisição de placas e  adesivos personalizados</v>
          </cell>
          <cell r="C52" t="str">
            <v xml:space="preserve">unidades </v>
          </cell>
          <cell r="D52">
            <v>10</v>
          </cell>
          <cell r="E52">
            <v>10</v>
          </cell>
          <cell r="F52">
            <v>100</v>
          </cell>
          <cell r="G52" t="str">
            <v>Durante o ano</v>
          </cell>
          <cell r="H52" t="str">
            <v>3.3.90.30.00.00</v>
          </cell>
          <cell r="I52" t="str">
            <v>Para ser usado nos maquinários/veiculos adquiridos pela secretaria</v>
          </cell>
        </row>
        <row r="53">
          <cell r="B53" t="str">
            <v>Aquisição de crachás de identificação funcional e acessórios</v>
          </cell>
          <cell r="C53" t="str">
            <v>unidades</v>
          </cell>
          <cell r="D53">
            <v>2</v>
          </cell>
          <cell r="E53">
            <v>35</v>
          </cell>
          <cell r="F53">
            <v>70</v>
          </cell>
          <cell r="H53" t="str">
            <v>4.4.90.52.00.00</v>
          </cell>
          <cell r="I53" t="str">
            <v>Identificação de funcionário</v>
          </cell>
        </row>
        <row r="54">
          <cell r="B54" t="str">
            <v>Prestação de serviço de aluguel de máquinas pesadas</v>
          </cell>
          <cell r="C54" t="str">
            <v>Horas</v>
          </cell>
          <cell r="D54">
            <v>100</v>
          </cell>
          <cell r="E54">
            <v>340</v>
          </cell>
          <cell r="F54">
            <v>34000</v>
          </cell>
          <cell r="G54" t="str">
            <v>Durante o ano</v>
          </cell>
          <cell r="H54" t="str">
            <v>3.3.90.39.00.00</v>
          </cell>
          <cell r="I54" t="str">
            <v>Fomentar os agricultores do municipio</v>
          </cell>
        </row>
        <row r="57">
          <cell r="B57" t="str">
            <v>Manutenção Balanças gado</v>
          </cell>
          <cell r="C57" t="str">
            <v>unidades</v>
          </cell>
          <cell r="D57">
            <v>5</v>
          </cell>
          <cell r="E57">
            <v>1000</v>
          </cell>
          <cell r="F57">
            <v>5000</v>
          </cell>
          <cell r="G57" t="str">
            <v>Durante o ano</v>
          </cell>
          <cell r="H57" t="str">
            <v>3.3.90.39.00.00</v>
          </cell>
          <cell r="I57" t="str">
            <v>Aferição de peso</v>
          </cell>
        </row>
        <row r="58">
          <cell r="B58" t="str">
            <v>Seguros para veiculos</v>
          </cell>
          <cell r="C58" t="str">
            <v>unidades</v>
          </cell>
          <cell r="D58">
            <v>4</v>
          </cell>
          <cell r="E58"/>
          <cell r="F58">
            <v>10000</v>
          </cell>
          <cell r="H58" t="str">
            <v>3.3.90.39.00.00</v>
          </cell>
          <cell r="I58" t="str">
            <v>Segurar veiculos da secretaria</v>
          </cell>
        </row>
        <row r="60">
          <cell r="B60" t="str">
            <v>Aluguel de Onibus para Expoagroafubra</v>
          </cell>
          <cell r="C60" t="str">
            <v>unidades</v>
          </cell>
          <cell r="D60">
            <v>1</v>
          </cell>
          <cell r="E60">
            <v>2000</v>
          </cell>
          <cell r="F60">
            <v>2000</v>
          </cell>
          <cell r="H60" t="str">
            <v>3.3.90.39.00.00</v>
          </cell>
          <cell r="I60" t="str">
            <v>Excursão expoagroafubra</v>
          </cell>
        </row>
        <row r="61">
          <cell r="B61" t="str">
            <v>Frete com caminhão prancha</v>
          </cell>
          <cell r="C61" t="str">
            <v>Caminhão</v>
          </cell>
          <cell r="D61">
            <v>5</v>
          </cell>
          <cell r="E61">
            <v>950</v>
          </cell>
          <cell r="F61">
            <v>4750</v>
          </cell>
          <cell r="G61" t="str">
            <v>Durante o ano</v>
          </cell>
          <cell r="H61" t="str">
            <v>3.3.90.39.00.00</v>
          </cell>
          <cell r="I61" t="str">
            <v>Deslocamento da escavadeira hidraulica</v>
          </cell>
        </row>
        <row r="63">
          <cell r="B63" t="str">
            <v>Aluguel de espaço para reunião técnica</v>
          </cell>
          <cell r="C63" t="str">
            <v>sala</v>
          </cell>
          <cell r="D63">
            <v>4</v>
          </cell>
          <cell r="E63">
            <v>450</v>
          </cell>
          <cell r="F63">
            <v>1800</v>
          </cell>
          <cell r="G63" t="str">
            <v>Durante o ano</v>
          </cell>
          <cell r="H63" t="str">
            <v>3.3.90.39.00.00</v>
          </cell>
          <cell r="I63" t="str">
            <v>Reuniões técnicas</v>
          </cell>
        </row>
        <row r="64">
          <cell r="B64" t="str">
            <v>Divulgação com carro de som</v>
          </cell>
          <cell r="C64" t="str">
            <v>Horas</v>
          </cell>
          <cell r="D64">
            <v>20</v>
          </cell>
          <cell r="E64">
            <v>140</v>
          </cell>
          <cell r="F64">
            <v>2800</v>
          </cell>
          <cell r="G64" t="str">
            <v>Durante o ano</v>
          </cell>
          <cell r="H64" t="str">
            <v>3.3.90.39.00.00</v>
          </cell>
          <cell r="I64" t="str">
            <v>Divulgação de palestras e campanhas da secretaria</v>
          </cell>
        </row>
        <row r="65">
          <cell r="B65" t="str">
            <v>Serviço de consultoria técnica para elaboração de estudos e projetos visando o licenciamento ambiental de regularização</v>
          </cell>
          <cell r="C65" t="str">
            <v>unidades</v>
          </cell>
          <cell r="D65">
            <v>2</v>
          </cell>
          <cell r="E65">
            <v>900</v>
          </cell>
          <cell r="F65">
            <v>1800</v>
          </cell>
          <cell r="G65" t="str">
            <v>Durante o ano</v>
          </cell>
          <cell r="H65" t="str">
            <v>3.3.90.35.00.00</v>
          </cell>
          <cell r="I65" t="str">
            <v>Emissão de pareceres para procedimentos de licenciamento ambiental e outros</v>
          </cell>
        </row>
        <row r="66">
          <cell r="B66" t="str">
            <v>Aquisição de Brindes para palestrantes</v>
          </cell>
          <cell r="C66" t="str">
            <v>unidades</v>
          </cell>
          <cell r="D66">
            <v>5</v>
          </cell>
          <cell r="E66">
            <v>50</v>
          </cell>
          <cell r="F66">
            <v>250</v>
          </cell>
          <cell r="H66" t="str">
            <v>3.3.90.30.00.00</v>
          </cell>
          <cell r="I66" t="str">
            <v>Lembretes para palestrantes</v>
          </cell>
        </row>
        <row r="67">
          <cell r="B67" t="str">
            <v>Programa troca-troca de milho</v>
          </cell>
          <cell r="C67" t="str">
            <v>sacos</v>
          </cell>
          <cell r="D67"/>
          <cell r="E67"/>
          <cell r="F67">
            <v>15000</v>
          </cell>
          <cell r="G67" t="str">
            <v>Durante o ano</v>
          </cell>
          <cell r="H67" t="str">
            <v>3.3.90.41.00.00</v>
          </cell>
          <cell r="I67" t="str">
            <v xml:space="preserve"> Política de fomento à agricultura no Rio Grande do Sul  fornecE sementes de milho e sorgo a agricultores familiares com subsídio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O PAC 3 PNEUS"/>
    </sheetNames>
    <sheetDataSet>
      <sheetData sheetId="0" refreshError="1">
        <row r="4">
          <cell r="F4">
            <v>150000</v>
          </cell>
          <cell r="I4" t="str">
            <v>3.3.90.30.00.00</v>
          </cell>
        </row>
        <row r="5">
          <cell r="A5" t="str">
            <v>MATERIAL</v>
          </cell>
          <cell r="B5" t="str">
            <v>MATERIAIS</v>
          </cell>
          <cell r="C5" t="str">
            <v>MATERIAL PARA LIMPEZA</v>
          </cell>
          <cell r="D5" t="str">
            <v>UNID</v>
          </cell>
          <cell r="I5" t="str">
            <v>3.3.90.30.22.00</v>
          </cell>
          <cell r="J5" t="str">
            <v>Material utilizado para as atividades em relação a manutenção de  limpeza.</v>
          </cell>
        </row>
        <row r="6">
          <cell r="A6" t="str">
            <v>MATEIAL</v>
          </cell>
          <cell r="B6" t="str">
            <v>MATERIAIS</v>
          </cell>
          <cell r="C6" t="str">
            <v>MATERIAL DE CONDICIONAMENTO E EMBALAGEM</v>
          </cell>
          <cell r="D6" t="str">
            <v>UNID</v>
          </cell>
          <cell r="I6" t="str">
            <v>3.3.90.30.19.0000</v>
          </cell>
          <cell r="J6" t="str">
            <v>Material utilizado para as atividades em relação a condicionamento e embalagens</v>
          </cell>
        </row>
        <row r="7">
          <cell r="A7" t="str">
            <v xml:space="preserve">MATERIAL </v>
          </cell>
          <cell r="B7" t="str">
            <v>MATERIAL</v>
          </cell>
          <cell r="C7" t="str">
            <v>MATERIAL DE COPA E COZINHA</v>
          </cell>
          <cell r="D7" t="str">
            <v>UNID</v>
          </cell>
          <cell r="I7" t="str">
            <v>3.3.90.30.21.0000</v>
          </cell>
          <cell r="J7" t="str">
            <v>Material utilizado para as atividades em relação a copa  e coinha</v>
          </cell>
        </row>
        <row r="8">
          <cell r="A8" t="str">
            <v>MATERIAL</v>
          </cell>
          <cell r="B8" t="str">
            <v xml:space="preserve">MATERIAL </v>
          </cell>
          <cell r="C8" t="str">
            <v>MATERIAL UNIFORME TECIDOS E AVIAMENTOS</v>
          </cell>
          <cell r="D8" t="str">
            <v>UNID</v>
          </cell>
          <cell r="I8" t="str">
            <v>3.3.90.30.23.0000</v>
          </cell>
          <cell r="J8" t="str">
            <v>Material utilizado para as atividades em relação a uniformes</v>
          </cell>
        </row>
        <row r="9">
          <cell r="A9" t="str">
            <v xml:space="preserve">MATERIAL </v>
          </cell>
          <cell r="B9" t="str">
            <v>MATERIAL</v>
          </cell>
          <cell r="C9" t="str">
            <v>MATERIAL PARA AUDIO VIDEO E FOTOS</v>
          </cell>
          <cell r="D9" t="str">
            <v>UNID</v>
          </cell>
          <cell r="I9" t="str">
            <v>3.3.90.30.29.0000</v>
          </cell>
          <cell r="J9" t="str">
            <v>Material utilizado para as atividades em relação a audios videos e foto</v>
          </cell>
        </row>
        <row r="10">
          <cell r="A10" t="str">
            <v xml:space="preserve">MATERIAL </v>
          </cell>
          <cell r="B10" t="str">
            <v xml:space="preserve">MATERIAL </v>
          </cell>
          <cell r="C10" t="str">
            <v>MATERIAL GRAFICO E PUBLICITAGEM</v>
          </cell>
          <cell r="D10" t="str">
            <v>UNID</v>
          </cell>
          <cell r="I10" t="str">
            <v>3.3.90.30.99.03.000</v>
          </cell>
          <cell r="J10" t="str">
            <v>Material utilizado para as atividades em relação a grafico publicidade</v>
          </cell>
        </row>
        <row r="12">
          <cell r="A12" t="str">
            <v xml:space="preserve">MATERIAL </v>
          </cell>
          <cell r="B12" t="str">
            <v xml:space="preserve">MATERIAL </v>
          </cell>
          <cell r="C12" t="str">
            <v>MATERIAL EDUCACIONAL E CULTURAL</v>
          </cell>
          <cell r="D12" t="str">
            <v>UNID</v>
          </cell>
          <cell r="I12" t="str">
            <v>3.3.90.32.04.0000</v>
          </cell>
          <cell r="J12" t="str">
            <v>Material utilizado para as atividades em relação a educação e cultura</v>
          </cell>
        </row>
        <row r="13">
          <cell r="A13" t="str">
            <v>MATERIAL</v>
          </cell>
          <cell r="B13" t="str">
            <v>MATTERIAL</v>
          </cell>
          <cell r="C13" t="str">
            <v xml:space="preserve">MATERIAL PARA DOAÇÕES </v>
          </cell>
          <cell r="D13" t="str">
            <v>UNID</v>
          </cell>
          <cell r="I13" t="str">
            <v>3.3.90.05.0000</v>
          </cell>
          <cell r="J13" t="str">
            <v>Material utilizado para as atividades em relação a doações</v>
          </cell>
        </row>
        <row r="14">
          <cell r="A14" t="str">
            <v>MATERIAL</v>
          </cell>
          <cell r="B14" t="str">
            <v>MATERIAL</v>
          </cell>
          <cell r="C14" t="str">
            <v>MATERIAL DE DISTRIBUÇOES GRATUITA</v>
          </cell>
          <cell r="D14" t="str">
            <v>UNID</v>
          </cell>
          <cell r="I14" t="str">
            <v>3.3.90.32.99.0000</v>
          </cell>
          <cell r="J14" t="str">
            <v>Material utilizado para as atividades em relação a distribuição gratuita</v>
          </cell>
        </row>
        <row r="15">
          <cell r="A15" t="str">
            <v>MATERIAL DE CONTRUÇÃO</v>
          </cell>
          <cell r="B15" t="str">
            <v>MATERIAL</v>
          </cell>
          <cell r="C15" t="str">
            <v>MATERIAL DE CONSTRUÇAO</v>
          </cell>
          <cell r="D15" t="str">
            <v>UNID</v>
          </cell>
          <cell r="I15" t="str">
            <v>3.3.90.32.99.02.00</v>
          </cell>
          <cell r="J15" t="str">
            <v>Material utilizado para as atividades em relação a construções</v>
          </cell>
        </row>
        <row r="17">
          <cell r="A17" t="str">
            <v>MATERIAL</v>
          </cell>
          <cell r="B17" t="str">
            <v>MATERIAIS</v>
          </cell>
          <cell r="C17" t="str">
            <v>MATERIAL DE EXPEDIENTE</v>
          </cell>
          <cell r="D17" t="str">
            <v>UNID</v>
          </cell>
          <cell r="I17" t="str">
            <v>3.3.90.30.16.00</v>
          </cell>
          <cell r="J17" t="str">
            <v>Material para realizar as atividades administrativas da Secretaria</v>
          </cell>
        </row>
        <row r="18">
          <cell r="A18" t="str">
            <v>MATERIAL</v>
          </cell>
          <cell r="B18" t="str">
            <v>MATERIAIS</v>
          </cell>
          <cell r="C18" t="str">
            <v>MATERIAL ELÉTRICO</v>
          </cell>
          <cell r="D18" t="str">
            <v>UNID</v>
          </cell>
          <cell r="I18" t="str">
            <v>3.3.90.30.26.00</v>
          </cell>
          <cell r="J18" t="str">
            <v>Material utilizado para manutenção de serviços elétricos.</v>
          </cell>
        </row>
        <row r="19">
          <cell r="A19" t="str">
            <v>MATERIAL</v>
          </cell>
          <cell r="B19" t="str">
            <v>MATERIAIS</v>
          </cell>
          <cell r="C19" t="str">
            <v>MATERIAL DE MANUTENÇÃO DE BENS IMÓVEIS</v>
          </cell>
          <cell r="D19" t="str">
            <v>UNID</v>
          </cell>
          <cell r="I19" t="str">
            <v>3.3.90.30.25.0000</v>
          </cell>
          <cell r="J19" t="str">
            <v>Material utilizado para manutenção dos bens imoveis da Secretaria.</v>
          </cell>
        </row>
        <row r="20">
          <cell r="A20" t="str">
            <v>MATERIAL</v>
          </cell>
          <cell r="B20" t="str">
            <v>MATERIAIS</v>
          </cell>
          <cell r="C20" t="str">
            <v>GÊNEROS DE ALIMENTAÇÃO</v>
          </cell>
          <cell r="D20" t="str">
            <v>UNID</v>
          </cell>
          <cell r="I20" t="str">
            <v>3.3.90.30.07.0000</v>
          </cell>
          <cell r="J20" t="str">
            <v>Gêneros alimenticios adquiridos para consumo na Secretaria.</v>
          </cell>
        </row>
        <row r="21">
          <cell r="A21" t="str">
            <v>MATERIAL</v>
          </cell>
          <cell r="B21" t="str">
            <v>MATERIAIS</v>
          </cell>
          <cell r="C21" t="str">
            <v>MATERIAL DE PINTURA</v>
          </cell>
          <cell r="D21" t="str">
            <v>UNID</v>
          </cell>
          <cell r="I21" t="str">
            <v>3.3.90.30.99.0100</v>
          </cell>
          <cell r="J21" t="str">
            <v>Material utilizado para manutenção de serviços de pintura e demais similares.</v>
          </cell>
        </row>
        <row r="35">
          <cell r="A35" t="str">
            <v>SERVIÇOS</v>
          </cell>
          <cell r="B35" t="str">
            <v xml:space="preserve">DESPESAS  </v>
          </cell>
          <cell r="C35" t="str">
            <v>LOCAÇÃO DE IMÓVEIS</v>
          </cell>
          <cell r="D35" t="str">
            <v>SERVIÇOS</v>
          </cell>
          <cell r="I35" t="str">
            <v>3.3.90.36.15.0000</v>
          </cell>
          <cell r="J35" t="str">
            <v>Despesas referentes ao pagamento de locação de imóveis.</v>
          </cell>
        </row>
        <row r="37">
          <cell r="A37" t="str">
            <v>SERVIÇOS</v>
          </cell>
          <cell r="B37" t="str">
            <v>SERVIÇOS PARA A SECRETARIA DE ASSITENCIA SOCIAL</v>
          </cell>
        </row>
        <row r="40">
          <cell r="A40" t="str">
            <v>SERVIÇOS</v>
          </cell>
          <cell r="C40" t="str">
            <v>SERVIÇOS DE CARTÓRIO</v>
          </cell>
          <cell r="D40" t="str">
            <v>SERVIÇOS</v>
          </cell>
          <cell r="I40" t="str">
            <v>3.3.90.36.99.0300</v>
          </cell>
          <cell r="J40" t="str">
            <v>Contratação de serviços de Cartório</v>
          </cell>
        </row>
        <row r="41">
          <cell r="A41" t="str">
            <v>SERVIÇOS</v>
          </cell>
          <cell r="C41" t="str">
            <v>SERVIÇOS DE ESTAGIÁRIO</v>
          </cell>
          <cell r="D41" t="str">
            <v>SERVIÇOS</v>
          </cell>
          <cell r="I41" t="str">
            <v>3.3.90.39.99.0100</v>
          </cell>
          <cell r="J41" t="str">
            <v>Contratação de serviços de estagiário para a Secretaria.</v>
          </cell>
        </row>
        <row r="42">
          <cell r="A42" t="str">
            <v>SERVIÇOS</v>
          </cell>
          <cell r="C42" t="str">
            <v>FORNECIMENTO DE ALIMENTAÇÃO</v>
          </cell>
          <cell r="D42" t="str">
            <v>SERVIÇOS</v>
          </cell>
          <cell r="I42" t="str">
            <v>3.3.90.39.41.0000</v>
          </cell>
          <cell r="J42" t="str">
            <v>Contratação de serviços de fornecimento de alimentação para os servidores.</v>
          </cell>
        </row>
        <row r="43">
          <cell r="A43" t="str">
            <v>SERVIÇOS</v>
          </cell>
          <cell r="C43" t="str">
            <v>SERVIÇOS DE TELECOMUNICAÇÃO</v>
          </cell>
          <cell r="D43" t="str">
            <v>SERVIÇOS</v>
          </cell>
          <cell r="I43" t="str">
            <v>3.3.90.39.58.0000</v>
          </cell>
          <cell r="J43" t="str">
            <v>Contratação de serviços de telecomunicação para os telefones da Secretaria.</v>
          </cell>
        </row>
        <row r="44">
          <cell r="A44" t="str">
            <v>SERVIÇOS</v>
          </cell>
          <cell r="C44" t="str">
            <v>SERVIÇOS GRÁFICOS</v>
          </cell>
          <cell r="D44" t="str">
            <v>SERVIÇOS</v>
          </cell>
          <cell r="I44" t="str">
            <v>3.3.90.39.63.0000</v>
          </cell>
          <cell r="J44" t="str">
            <v>Contratação de serviços de Gráficos.</v>
          </cell>
        </row>
        <row r="46">
          <cell r="A46" t="str">
            <v>SERVIÇOS</v>
          </cell>
          <cell r="C46" t="str">
            <v>COMUNICAÇÃO DE DADOS</v>
          </cell>
          <cell r="D46" t="str">
            <v>SERVIÇOS</v>
          </cell>
          <cell r="I46" t="str">
            <v>3.3.90.40.13.0000</v>
          </cell>
          <cell r="J46" t="str">
            <v>Contratação de serviços de comunicação de para as redes da Secretaria.</v>
          </cell>
        </row>
        <row r="47">
          <cell r="A47" t="str">
            <v>SERVIÇOS</v>
          </cell>
          <cell r="C47" t="str">
            <v>SERVIÇOS TEC. E PROFISSIONAIS</v>
          </cell>
          <cell r="D47" t="str">
            <v>SERVIÇOS</v>
          </cell>
          <cell r="I47" t="str">
            <v>3.3.90.39.05.0000</v>
          </cell>
          <cell r="J47" t="str">
            <v>Contratação de serviços técnicos para manutenção da Secretaria.</v>
          </cell>
        </row>
        <row r="48">
          <cell r="A48" t="str">
            <v>SERVIÇOS</v>
          </cell>
          <cell r="C48" t="str">
            <v>SERVIÇOS DE ENERGIA ELÉTRICA</v>
          </cell>
          <cell r="D48" t="str">
            <v>SERVIÇOS</v>
          </cell>
          <cell r="I48" t="str">
            <v>3.3.90.39.43.0000</v>
          </cell>
          <cell r="J48" t="str">
            <v>Contratação de serviços de fornecimento de energia elétrica.</v>
          </cell>
        </row>
        <row r="49">
          <cell r="A49" t="str">
            <v>SERVIÇOS</v>
          </cell>
          <cell r="C49" t="str">
            <v>VIGILÂNCIA</v>
          </cell>
          <cell r="D49" t="str">
            <v>SERVIÇOS</v>
          </cell>
          <cell r="I49" t="str">
            <v>3.3.90.39.69.0000</v>
          </cell>
          <cell r="J49" t="str">
            <v>Contratação de serviços de fornecimento e manutenção da vigilância do municipio.</v>
          </cell>
        </row>
        <row r="50">
          <cell r="A50" t="str">
            <v>SERVIÇOS</v>
          </cell>
          <cell r="C50" t="str">
            <v>SERVIÇOS DE SELEÇÃO E TREINAMENTO</v>
          </cell>
          <cell r="D50" t="str">
            <v>SERVIÇOS</v>
          </cell>
          <cell r="I50" t="str">
            <v>3.3.90.39.48.0000</v>
          </cell>
          <cell r="J50" t="str">
            <v>Contratação de serviços de seleção e treinamento</v>
          </cell>
        </row>
        <row r="54">
          <cell r="A54" t="str">
            <v>SERVIÇOS</v>
          </cell>
          <cell r="B54" t="str">
            <v>SERVIÇOS PARA A SECRETARIA DE ASSSITENCIA SOCIAL</v>
          </cell>
          <cell r="C54" t="str">
            <v>SERVIÇOS DE PUBLICIDADES INSTITUCIONAL</v>
          </cell>
          <cell r="D54" t="str">
            <v>SERVIÇOS</v>
          </cell>
          <cell r="I54" t="str">
            <v>3.3.90.39.92.0000</v>
          </cell>
          <cell r="J54" t="str">
            <v>Contratação de serviços de publicidades instituconal</v>
          </cell>
        </row>
        <row r="55">
          <cell r="A55" t="str">
            <v>SERVIÇOS</v>
          </cell>
          <cell r="B55" t="str">
            <v>SERVIÇOS PARA A SECRETARIA DE ASSSITENCIA SOCIAL</v>
          </cell>
          <cell r="C55" t="str">
            <v>SERVIÇO DE PUBLICIDADES E UTILIDADE PUBLICA</v>
          </cell>
          <cell r="D55" t="str">
            <v>SERVIÇOS</v>
          </cell>
          <cell r="I55" t="str">
            <v>3.3.90.39.93.0000</v>
          </cell>
          <cell r="J55" t="str">
            <v xml:space="preserve">Contratação de serviços de publicidades e utilidade publica </v>
          </cell>
        </row>
        <row r="56">
          <cell r="A56" t="str">
            <v>SERVIÇOS</v>
          </cell>
          <cell r="B56" t="str">
            <v>SERVIÇOS PARA A SECRETARIA DE ASSSITENCIA SOCIAL</v>
          </cell>
          <cell r="C56" t="str">
            <v>SERVIÇOS DANÇA CANTO E INST MUSICAIS</v>
          </cell>
          <cell r="D56" t="str">
            <v>SERVIÇOS</v>
          </cell>
          <cell r="I56" t="str">
            <v>3.3.90.39.99.1000</v>
          </cell>
          <cell r="J56" t="str">
            <v>Contratação de serviços dança canto e INST musicais</v>
          </cell>
        </row>
        <row r="57">
          <cell r="A57" t="str">
            <v>SERVIÇOS</v>
          </cell>
          <cell r="B57" t="str">
            <v>SERVIÇOS PARA A SECRETARIA DE ASSSITENCIA SOCIAL</v>
          </cell>
          <cell r="C57" t="str">
            <v>SERVIÇOS AUDIO VIDEO E FOTOS</v>
          </cell>
          <cell r="D57" t="str">
            <v>SERVIÇOS</v>
          </cell>
          <cell r="I57" t="str">
            <v>3.3.90.39.59.0000</v>
          </cell>
          <cell r="J57" t="str">
            <v>Contratação de serviços de audio video e fotos</v>
          </cell>
        </row>
        <row r="58">
          <cell r="A58" t="str">
            <v>VEÍCULOS</v>
          </cell>
          <cell r="B58" t="str">
            <v xml:space="preserve"> FROTA MUNICIPAL DA SECRETÁRIA </v>
          </cell>
        </row>
        <row r="59">
          <cell r="A59" t="str">
            <v>VEÍCULOS</v>
          </cell>
          <cell r="B59" t="str">
            <v>VEÍCULOS</v>
          </cell>
          <cell r="C59" t="str">
            <v>COMBUSTIVEL</v>
          </cell>
          <cell r="D59" t="str">
            <v>LITRO</v>
          </cell>
          <cell r="I59" t="str">
            <v>3.3.90.30.01.0000</v>
          </cell>
          <cell r="J59" t="str">
            <v>Consumo de combustível da frota da Secretaria.</v>
          </cell>
        </row>
        <row r="60">
          <cell r="A60" t="str">
            <v>VEÍCULOS</v>
          </cell>
          <cell r="B60" t="str">
            <v>VEÍCULOS</v>
          </cell>
          <cell r="C60" t="str">
            <v>MATERIAL PARA MANUTENÇÃO DE VEÍCULO</v>
          </cell>
          <cell r="D60" t="str">
            <v>UNID</v>
          </cell>
          <cell r="I60" t="str">
            <v>3.3.90.30.39.0000</v>
          </cell>
          <cell r="J60" t="str">
            <v>Material para a manutenção da Frota da Secretaria.</v>
          </cell>
        </row>
        <row r="61">
          <cell r="A61" t="str">
            <v>VEÍCULOS</v>
          </cell>
          <cell r="B61" t="str">
            <v>VEÍCULOS</v>
          </cell>
          <cell r="C61" t="str">
            <v>MANUTENÇÃO E CONSERVAÇÃO DE VEÍCULOS</v>
          </cell>
          <cell r="D61" t="str">
            <v>SERVIÇO</v>
          </cell>
          <cell r="I61" t="str">
            <v>3.3.90.39.19.0000</v>
          </cell>
          <cell r="J61" t="str">
            <v>Serviço para manutenção/conservação da Frota da Secretaria.</v>
          </cell>
        </row>
        <row r="62">
          <cell r="A62" t="str">
            <v>VEÍCULOS</v>
          </cell>
          <cell r="B62" t="str">
            <v>VEÍCULOS</v>
          </cell>
          <cell r="C62" t="str">
            <v>SEGUROS</v>
          </cell>
          <cell r="D62" t="str">
            <v>SERVIÇO</v>
          </cell>
          <cell r="I62" t="str">
            <v>3.3.90.39.69.0000</v>
          </cell>
          <cell r="J62" t="str">
            <v>Serviço de contratação de seguros para a frota municipal.</v>
          </cell>
        </row>
        <row r="64">
          <cell r="A64" t="str">
            <v>BENS PATRIMÔNIAIS</v>
          </cell>
          <cell r="B64" t="str">
            <v xml:space="preserve">BENS PATRIMÔNIAIS </v>
          </cell>
        </row>
        <row r="65">
          <cell r="A65" t="str">
            <v>BENS PATRIMÔNIAIS</v>
          </cell>
          <cell r="B65" t="str">
            <v>BENS PATRIMÔNIAIS</v>
          </cell>
          <cell r="C65" t="str">
            <v xml:space="preserve">MATERIAL PARA MANUTENÇÃO DE BENS IMOVEIS </v>
          </cell>
          <cell r="D65" t="str">
            <v>UNID</v>
          </cell>
          <cell r="I65" t="str">
            <v>3.3.90.30.24.0000</v>
          </cell>
          <cell r="J65" t="str">
            <v>Material adquirido para manutenção e conservação dos bens imoveis da Secretaria.</v>
          </cell>
        </row>
        <row r="66">
          <cell r="A66" t="str">
            <v>BENS PATRIMÔNIAIS</v>
          </cell>
          <cell r="B66" t="str">
            <v>BENS PATRIMÔNIAIS</v>
          </cell>
          <cell r="C66" t="str">
            <v>MATERIAL PARA MANUTENÇÃO DE BENS MOVEIS</v>
          </cell>
          <cell r="D66" t="str">
            <v>UNID</v>
          </cell>
          <cell r="I66" t="str">
            <v>3.3.90.30.25.0000</v>
          </cell>
          <cell r="J66" t="str">
            <v>Material adquirido para manutenção e conservação dos bens moveis da Secretaria.</v>
          </cell>
        </row>
        <row r="67">
          <cell r="A67" t="str">
            <v>BENS PATRIMÔNIAIS</v>
          </cell>
          <cell r="B67" t="str">
            <v>BENS PATRIMÔNIAIS</v>
          </cell>
          <cell r="C67" t="str">
            <v>MANUTENÇÃO E CONSERVAÇÃO DE BENS IMOVEIS</v>
          </cell>
          <cell r="D67" t="str">
            <v>SERVIÇO</v>
          </cell>
          <cell r="I67" t="str">
            <v>3.3.90.39.16.0000</v>
          </cell>
          <cell r="J67" t="str">
            <v>Serviço de manutenção e conservação dos bens moveis da Secretaria.</v>
          </cell>
        </row>
        <row r="68">
          <cell r="A68" t="str">
            <v>BENS PATRIMÔNIAIS</v>
          </cell>
          <cell r="B68" t="str">
            <v>BENS PATRIMONIAIS</v>
          </cell>
          <cell r="C68" t="str">
            <v>APARELHOS E EQUIPAMENTOS DE COMUNICAÇÃO</v>
          </cell>
          <cell r="D68" t="str">
            <v>UNID</v>
          </cell>
          <cell r="I68" t="str">
            <v>4.4.90.52.06.000</v>
          </cell>
          <cell r="J68" t="str">
            <v>Serviço de manutenção e conservação dos bens moveis da Secretaria.</v>
          </cell>
        </row>
        <row r="69">
          <cell r="A69" t="str">
            <v>BENS PATRIMÔNIAIS</v>
          </cell>
          <cell r="B69" t="str">
            <v>BENS PATRIMONIAIS</v>
          </cell>
          <cell r="C69" t="str">
            <v>MOBILIARIOS E GERAL</v>
          </cell>
          <cell r="D69" t="str">
            <v>UNID</v>
          </cell>
          <cell r="I69" t="str">
            <v>4.4.90.52.42.0000</v>
          </cell>
          <cell r="J69" t="str">
            <v>Serviço de manutenção e conservação dos bens moveis da Secretaria.</v>
          </cell>
        </row>
        <row r="70">
          <cell r="A70" t="str">
            <v>BENS PATRIMÔNIAIS</v>
          </cell>
          <cell r="B70" t="str">
            <v>BENS PATRIMÔNIAIS</v>
          </cell>
          <cell r="C70" t="str">
            <v>EQUIPAMENTOS E MATERIAIS PERMANENTES</v>
          </cell>
          <cell r="D70" t="str">
            <v>SERVIÇO</v>
          </cell>
          <cell r="I70" t="str">
            <v>3.3.90.52.0000</v>
          </cell>
          <cell r="J70" t="str">
            <v>Serviço de para manutenção e conservação dos bens moveis da Secretaria.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1"/>
    </sheetNames>
    <sheetDataSet>
      <sheetData sheetId="0">
        <row r="5">
          <cell r="G5">
            <v>13446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RENDA ESCOLAR"/>
    </sheetNames>
    <sheetDataSet>
      <sheetData sheetId="0">
        <row r="1">
          <cell r="A1" t="str">
            <v>QUANTITATIVO DE ALIMENTOS PARA A MERENDA ESCOLAR - PREGÃO - REGISTRO DE PREÇOS (SRP)</v>
          </cell>
          <cell r="G1" t="str">
            <v>GÊNEROS ALIMENTÍCIOS - CHAMADA PÚBLICA - AGRICULTURA FAMILIAR</v>
          </cell>
        </row>
        <row r="34">
          <cell r="K34">
            <v>25836.9</v>
          </cell>
        </row>
        <row r="98">
          <cell r="E98">
            <v>403144.89999999997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1"/>
    </sheetNames>
    <sheetDataSet>
      <sheetData sheetId="0">
        <row r="25">
          <cell r="D25">
            <v>113510.95</v>
          </cell>
          <cell r="E25">
            <v>12219.6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1"/>
    </sheetNames>
    <sheetDataSet>
      <sheetData sheetId="0">
        <row r="4">
          <cell r="B4" t="str">
            <v>Saúde e qualidade da saúde mental no trabalho (Dr. Lori Lucatelli Pisicanalista CNPA- 2010-100)</v>
          </cell>
          <cell r="C4">
            <v>2</v>
          </cell>
          <cell r="D4" t="str">
            <v>REUNIÃO</v>
          </cell>
          <cell r="E4">
            <v>2650</v>
          </cell>
          <cell r="F4">
            <v>5300</v>
          </cell>
        </row>
        <row r="5">
          <cell r="B5" t="str">
            <v>Palestra no clube Franciscano (Dr. Lori Lucatelli Pisicanalista CNPA- 2010-100)</v>
          </cell>
          <cell r="C5">
            <v>1</v>
          </cell>
          <cell r="D5" t="str">
            <v>PALESTRA</v>
          </cell>
          <cell r="E5">
            <v>2000</v>
          </cell>
          <cell r="F5">
            <v>2000</v>
          </cell>
        </row>
        <row r="6">
          <cell r="B6" t="str">
            <v>Curso EAD de atualização de veículos de transporte escolar.</v>
          </cell>
          <cell r="C6">
            <v>1</v>
          </cell>
          <cell r="D6" t="str">
            <v>CURSO</v>
          </cell>
          <cell r="E6">
            <v>180</v>
          </cell>
          <cell r="F6">
            <v>180</v>
          </cell>
        </row>
        <row r="7">
          <cell r="B7" t="str">
            <v>UNDIME - Acessoria técnica e pedagógica</v>
          </cell>
          <cell r="C7">
            <v>1</v>
          </cell>
          <cell r="D7" t="str">
            <v>ACESSORIA</v>
          </cell>
          <cell r="E7">
            <v>876</v>
          </cell>
          <cell r="F7">
            <v>876</v>
          </cell>
        </row>
        <row r="8">
          <cell r="B8" t="str">
            <v>Espetaculo de Mágica</v>
          </cell>
          <cell r="C8">
            <v>1</v>
          </cell>
          <cell r="D8" t="str">
            <v>SERVIÇO</v>
          </cell>
          <cell r="E8">
            <v>1297</v>
          </cell>
          <cell r="F8">
            <v>1297</v>
          </cell>
        </row>
        <row r="9">
          <cell r="B9" t="str">
            <v xml:space="preserve">Formação folcórica de professores (Marcelo Massário) </v>
          </cell>
          <cell r="C9">
            <v>1</v>
          </cell>
          <cell r="D9" t="str">
            <v>SERVIÇO</v>
          </cell>
          <cell r="E9">
            <v>600</v>
          </cell>
          <cell r="F9">
            <v>600</v>
          </cell>
        </row>
        <row r="10">
          <cell r="B10" t="str">
            <v>Palestra show Léo e Lara</v>
          </cell>
          <cell r="C10">
            <v>1</v>
          </cell>
          <cell r="D10" t="str">
            <v>SERVIÇO</v>
          </cell>
          <cell r="E10">
            <v>5600</v>
          </cell>
          <cell r="F10">
            <v>5600</v>
          </cell>
        </row>
        <row r="11">
          <cell r="B11" t="str">
            <v>Espetáculo Teatral</v>
          </cell>
          <cell r="C11">
            <v>1</v>
          </cell>
          <cell r="D11" t="str">
            <v>SERVIÇO</v>
          </cell>
          <cell r="E11">
            <v>4783.66</v>
          </cell>
          <cell r="F11">
            <v>4783.66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o PAC"/>
    </sheetNames>
    <sheetDataSet>
      <sheetData sheetId="0">
        <row r="4">
          <cell r="K4">
            <v>4458.9000000000005</v>
          </cell>
          <cell r="L4">
            <v>184</v>
          </cell>
        </row>
        <row r="42">
          <cell r="K42">
            <v>32200</v>
          </cell>
        </row>
        <row r="45">
          <cell r="G45">
            <v>14040</v>
          </cell>
        </row>
        <row r="53">
          <cell r="K53">
            <v>162010</v>
          </cell>
          <cell r="L53">
            <v>6590</v>
          </cell>
        </row>
        <row r="58">
          <cell r="K58">
            <v>146610</v>
          </cell>
          <cell r="L58">
            <v>6259</v>
          </cell>
        </row>
        <row r="83">
          <cell r="K83">
            <v>7560</v>
          </cell>
          <cell r="L83">
            <v>440</v>
          </cell>
        </row>
        <row r="125">
          <cell r="K125">
            <v>67480</v>
          </cell>
        </row>
        <row r="142">
          <cell r="G142">
            <v>100000</v>
          </cell>
        </row>
        <row r="144">
          <cell r="G144">
            <v>60000</v>
          </cell>
        </row>
        <row r="146">
          <cell r="G146">
            <v>15000</v>
          </cell>
        </row>
        <row r="159">
          <cell r="G159">
            <v>60000</v>
          </cell>
        </row>
        <row r="162">
          <cell r="K162">
            <v>47220</v>
          </cell>
          <cell r="L162">
            <v>714</v>
          </cell>
        </row>
        <row r="176">
          <cell r="K176">
            <v>5385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o PAC"/>
    </sheetNames>
    <sheetDataSet>
      <sheetData sheetId="0">
        <row r="181">
          <cell r="G181">
            <v>400000</v>
          </cell>
        </row>
        <row r="198">
          <cell r="C198">
            <v>5700</v>
          </cell>
          <cell r="D198">
            <v>6420</v>
          </cell>
          <cell r="E198">
            <v>13130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1"/>
  <sheetViews>
    <sheetView tabSelected="1" topLeftCell="A318" zoomScaleNormal="100" workbookViewId="0">
      <selection activeCell="G327" sqref="G327"/>
    </sheetView>
  </sheetViews>
  <sheetFormatPr defaultColWidth="19.85546875" defaultRowHeight="15" x14ac:dyDescent="0.25"/>
  <cols>
    <col min="1" max="1" width="16.140625" customWidth="1"/>
    <col min="2" max="2" width="16.5703125" customWidth="1"/>
    <col min="3" max="3" width="23.5703125" customWidth="1"/>
    <col min="4" max="4" width="12.28515625" customWidth="1"/>
    <col min="5" max="5" width="10.28515625" customWidth="1"/>
    <col min="6" max="6" width="15.42578125" customWidth="1"/>
    <col min="7" max="7" width="15.85546875" customWidth="1"/>
    <col min="8" max="8" width="14.5703125" customWidth="1"/>
    <col min="9" max="9" width="17" customWidth="1"/>
    <col min="10" max="10" width="43.7109375" customWidth="1"/>
  </cols>
  <sheetData>
    <row r="1" spans="1:11" ht="23.25" x14ac:dyDescent="0.35">
      <c r="A1" s="1" t="s">
        <v>10</v>
      </c>
      <c r="B1" s="1"/>
      <c r="C1" s="1"/>
      <c r="K1" t="s">
        <v>382</v>
      </c>
    </row>
    <row r="2" spans="1:11" x14ac:dyDescent="0.25">
      <c r="A2" s="65" t="s">
        <v>11</v>
      </c>
      <c r="B2" s="65"/>
      <c r="C2" s="65"/>
      <c r="D2" s="65"/>
      <c r="E2" s="65"/>
      <c r="F2" s="65"/>
      <c r="G2" s="65"/>
      <c r="H2" s="65"/>
      <c r="I2" s="65"/>
      <c r="J2" s="65"/>
      <c r="K2" s="92"/>
    </row>
    <row r="3" spans="1:11" s="2" customFormat="1" ht="28.5" customHeight="1" thickBot="1" x14ac:dyDescent="0.25">
      <c r="A3" s="63" t="s">
        <v>0</v>
      </c>
      <c r="B3" s="64" t="s">
        <v>1</v>
      </c>
      <c r="C3" s="63" t="s">
        <v>2</v>
      </c>
      <c r="D3" s="63" t="s">
        <v>3</v>
      </c>
      <c r="E3" s="63" t="s">
        <v>4</v>
      </c>
      <c r="F3" s="63" t="s">
        <v>5</v>
      </c>
      <c r="G3" s="63" t="s">
        <v>6</v>
      </c>
      <c r="H3" s="63" t="s">
        <v>7</v>
      </c>
      <c r="I3" s="63" t="s">
        <v>8</v>
      </c>
      <c r="J3" s="63" t="s">
        <v>9</v>
      </c>
    </row>
    <row r="4" spans="1:11" s="2" customFormat="1" ht="12.75" x14ac:dyDescent="0.2">
      <c r="A4" s="3"/>
      <c r="B4" s="4"/>
      <c r="C4" s="5"/>
      <c r="D4" s="5"/>
      <c r="E4" s="5"/>
      <c r="F4" s="16">
        <f>SUM(F5,F6,F7,F8,F9,F10,F11,F12,F13,F14,F15,F16,F17,F18,F19,F20)</f>
        <v>73022.319999999978</v>
      </c>
      <c r="G4" s="16">
        <f>SUM(G5,G6,G7,G8,G9,G10,G11,G12,G13,G14,G15,G16,G17,G18,G19,G20)</f>
        <v>803234.39</v>
      </c>
      <c r="H4" s="7"/>
      <c r="I4" s="8"/>
      <c r="J4" s="3"/>
    </row>
    <row r="5" spans="1:11" s="2" customFormat="1" ht="25.5" x14ac:dyDescent="0.2">
      <c r="A5" s="17" t="str">
        <f>'[1]MODELO PAC 3 PNEUS'!A5</f>
        <v>MATERIAL</v>
      </c>
      <c r="B5" s="18" t="str">
        <f>'[1]MODELO PAC 3 PNEUS'!B5</f>
        <v>MATERIAIS</v>
      </c>
      <c r="C5" s="5" t="str">
        <f>'[1]MODELO PAC 3 PNEUS'!C5</f>
        <v>MATERIAL PARA LIMPEZA</v>
      </c>
      <c r="D5" s="9" t="s">
        <v>12</v>
      </c>
      <c r="E5" s="11"/>
      <c r="F5" s="12">
        <f>'[2]Modelo PAC'!F5</f>
        <v>323.47000000000003</v>
      </c>
      <c r="G5" s="6">
        <f>'[2]Modelo PAC'!G5</f>
        <v>3558.14</v>
      </c>
      <c r="H5" s="13" t="s">
        <v>39</v>
      </c>
      <c r="I5" s="14" t="str">
        <f>'[1]MODELO PAC 3 PNEUS'!I5</f>
        <v>3.3.90.30.22.00</v>
      </c>
      <c r="J5" s="3" t="str">
        <f>'[1]MODELO PAC 3 PNEUS'!J5</f>
        <v>Material utilizado para as atividades em relação a manutenção de  limpeza.</v>
      </c>
    </row>
    <row r="6" spans="1:11" s="2" customFormat="1" ht="25.5" x14ac:dyDescent="0.2">
      <c r="A6" s="9" t="str">
        <f>'[1]MODELO PAC 3 PNEUS'!A6</f>
        <v>MATERIAL</v>
      </c>
      <c r="B6" s="10" t="str">
        <f>'[1]MODELO PAC 3 PNEUS'!B6</f>
        <v>MATERIAIS</v>
      </c>
      <c r="C6" s="9" t="str">
        <f>'[1]MODELO PAC 3 PNEUS'!C6</f>
        <v>EPI'S</v>
      </c>
      <c r="D6" s="9" t="s">
        <v>12</v>
      </c>
      <c r="E6" s="9"/>
      <c r="F6" s="12">
        <f>'[2]Modelo PAC'!F6</f>
        <v>703.75</v>
      </c>
      <c r="G6" s="69">
        <f>'[2]Modelo PAC'!G6</f>
        <v>7741.22</v>
      </c>
      <c r="H6" s="13" t="s">
        <v>39</v>
      </c>
      <c r="I6" s="14" t="str">
        <f>'[1]MODELO PAC 3 PNEUS'!I6</f>
        <v>3.3.90.30.28.0000</v>
      </c>
      <c r="J6" s="9" t="str">
        <f>'[1]MODELO PAC 3 PNEUS'!J6</f>
        <v>Material utilizado para manter a segurança dos funcionários.</v>
      </c>
    </row>
    <row r="7" spans="1:11" s="2" customFormat="1" ht="25.5" x14ac:dyDescent="0.2">
      <c r="A7" s="9" t="str">
        <f>'[1]MODELO PAC 3 PNEUS'!A7</f>
        <v>MATERIAL</v>
      </c>
      <c r="B7" s="10" t="str">
        <f>'[1]MODELO PAC 3 PNEUS'!B7</f>
        <v>MATERIAIS</v>
      </c>
      <c r="C7" s="9" t="str">
        <f>'[1]MODELO PAC 3 PNEUS'!C7</f>
        <v>MATERIAL DE EXPEDIENTE</v>
      </c>
      <c r="D7" s="9" t="s">
        <v>12</v>
      </c>
      <c r="E7" s="9"/>
      <c r="F7" s="12">
        <f>'[2]Modelo PAC'!F7</f>
        <v>350</v>
      </c>
      <c r="G7" s="69">
        <f>'[2]Modelo PAC'!G7</f>
        <v>3850</v>
      </c>
      <c r="H7" s="13" t="s">
        <v>39</v>
      </c>
      <c r="I7" s="14" t="str">
        <f>'[1]MODELO PAC 3 PNEUS'!I7</f>
        <v>3.3.90.30.16.00</v>
      </c>
      <c r="J7" s="9" t="str">
        <f>'[1]MODELO PAC 3 PNEUS'!J7</f>
        <v>Material para realizar as atividades administrativas da Secretaria</v>
      </c>
    </row>
    <row r="8" spans="1:11" s="2" customFormat="1" ht="25.5" x14ac:dyDescent="0.2">
      <c r="A8" s="9" t="str">
        <f>'[1]MODELO PAC 3 PNEUS'!A8</f>
        <v>MATERIAL</v>
      </c>
      <c r="B8" s="10" t="str">
        <f>'[1]MODELO PAC 3 PNEUS'!B8</f>
        <v>MATERIAIS</v>
      </c>
      <c r="C8" s="9" t="str">
        <f>'[1]MODELO PAC 3 PNEUS'!C8</f>
        <v>MATERIAL ELÉTRICO</v>
      </c>
      <c r="D8" s="9" t="s">
        <v>12</v>
      </c>
      <c r="E8" s="9"/>
      <c r="F8" s="12">
        <f>'[2]Modelo PAC'!F8</f>
        <v>17500.900000000001</v>
      </c>
      <c r="G8" s="69">
        <f>'[2]Modelo PAC'!G8</f>
        <v>192509.82</v>
      </c>
      <c r="H8" s="13" t="s">
        <v>39</v>
      </c>
      <c r="I8" s="14" t="str">
        <f>'[1]MODELO PAC 3 PNEUS'!I8</f>
        <v>3.3.90.30.26.00</v>
      </c>
      <c r="J8" s="9" t="str">
        <f>'[1]MODELO PAC 3 PNEUS'!J8</f>
        <v>Material utilizado para manutenção de serviços elétricos.</v>
      </c>
    </row>
    <row r="9" spans="1:11" s="2" customFormat="1" ht="25.5" x14ac:dyDescent="0.2">
      <c r="A9" s="9" t="str">
        <f>'[1]MODELO PAC 3 PNEUS'!A9</f>
        <v>MATERIAL</v>
      </c>
      <c r="B9" s="10" t="str">
        <f>'[1]MODELO PAC 3 PNEUS'!B9</f>
        <v>MATERIAIS</v>
      </c>
      <c r="C9" s="9" t="str">
        <f>'[1]MODELO PAC 3 PNEUS'!C9</f>
        <v>FERRAMENTAS</v>
      </c>
      <c r="D9" s="9" t="s">
        <v>12</v>
      </c>
      <c r="E9" s="9"/>
      <c r="F9" s="12">
        <f>'[2]Modelo PAC'!F9</f>
        <v>1225.78</v>
      </c>
      <c r="G9" s="69">
        <f>'[2]Modelo PAC'!G9</f>
        <v>13483.51</v>
      </c>
      <c r="H9" s="13" t="s">
        <v>39</v>
      </c>
      <c r="I9" s="14" t="str">
        <f>'[1]MODELO PAC 3 PNEUS'!I9</f>
        <v>3.3.90.30.42.00</v>
      </c>
      <c r="J9" s="9" t="str">
        <f>'[1]MODELO PAC 3 PNEUS'!J9</f>
        <v>Material utilizado para realizar as diversas demandas da Secretaria.</v>
      </c>
    </row>
    <row r="10" spans="1:11" s="2" customFormat="1" ht="25.5" x14ac:dyDescent="0.2">
      <c r="A10" s="9" t="str">
        <f>'[1]MODELO PAC 3 PNEUS'!A10</f>
        <v>MATERIAL</v>
      </c>
      <c r="B10" s="10" t="str">
        <f>'[1]MODELO PAC 3 PNEUS'!B10</f>
        <v>MATERIAIS</v>
      </c>
      <c r="C10" s="9" t="str">
        <f>'[1]MODELO PAC 3 PNEUS'!C10</f>
        <v>MATERIAL DE ENCANAMENTO</v>
      </c>
      <c r="D10" s="9" t="s">
        <v>12</v>
      </c>
      <c r="E10" s="9"/>
      <c r="F10" s="12">
        <f>'[2]Modelo PAC'!F10</f>
        <v>18498.59</v>
      </c>
      <c r="G10" s="69">
        <f>'[2]Modelo PAC'!G10</f>
        <v>203484.43</v>
      </c>
      <c r="H10" s="13" t="s">
        <v>39</v>
      </c>
      <c r="I10" s="14" t="str">
        <f>'[1]MODELO PAC 3 PNEUS'!I10</f>
        <v>3.3.90.00.00.00</v>
      </c>
      <c r="J10" s="9" t="str">
        <f>'[1]MODELO PAC 3 PNEUS'!J10</f>
        <v>Material utilizado para manutenção das redes de abastecimento e esgosto municipal.</v>
      </c>
    </row>
    <row r="11" spans="1:11" s="2" customFormat="1" ht="25.5" x14ac:dyDescent="0.2">
      <c r="A11" s="9" t="str">
        <f>'[1]MODELO PAC 3 PNEUS'!A11</f>
        <v>MATERIAL</v>
      </c>
      <c r="B11" s="10" t="str">
        <f>'[1]MODELO PAC 3 PNEUS'!B11</f>
        <v>MATERIAIS</v>
      </c>
      <c r="C11" s="9" t="str">
        <f>'[1]MODELO PAC 3 PNEUS'!C11</f>
        <v>MATERIAL DE MANUTENÇÃO DE BENS IMÓVEIS</v>
      </c>
      <c r="D11" s="9" t="s">
        <v>12</v>
      </c>
      <c r="E11" s="9"/>
      <c r="F11" s="12">
        <f>'[2]Modelo PAC'!F11</f>
        <v>420.33</v>
      </c>
      <c r="G11" s="69">
        <f>'[2]Modelo PAC'!G11</f>
        <v>4623.6000000000004</v>
      </c>
      <c r="H11" s="13" t="s">
        <v>39</v>
      </c>
      <c r="I11" s="14" t="str">
        <f>'[1]MODELO PAC 3 PNEUS'!I11</f>
        <v>3.3.90.30.25.0000</v>
      </c>
      <c r="J11" s="9" t="str">
        <f>'[1]MODELO PAC 3 PNEUS'!J11</f>
        <v>Material utilizado para manutenção dos bens imoveis da Secretaria.</v>
      </c>
    </row>
    <row r="12" spans="1:11" s="2" customFormat="1" ht="25.5" x14ac:dyDescent="0.2">
      <c r="A12" s="9" t="str">
        <f>'[1]MODELO PAC 3 PNEUS'!A12</f>
        <v>MATERIAL</v>
      </c>
      <c r="B12" s="10" t="str">
        <f>'[1]MODELO PAC 3 PNEUS'!B12</f>
        <v>MATERIAIS</v>
      </c>
      <c r="C12" s="9" t="str">
        <f>'[1]MODELO PAC 3 PNEUS'!C12</f>
        <v>GÊNEROS DE ALIMENTAÇÃO</v>
      </c>
      <c r="D12" s="9" t="s">
        <v>12</v>
      </c>
      <c r="E12" s="9"/>
      <c r="F12" s="12">
        <f>'[2]Modelo PAC'!F12</f>
        <v>395.27</v>
      </c>
      <c r="G12" s="69">
        <f>'[2]Modelo PAC'!G12</f>
        <v>4348</v>
      </c>
      <c r="H12" s="13" t="s">
        <v>39</v>
      </c>
      <c r="I12" s="14" t="str">
        <f>'[1]MODELO PAC 3 PNEUS'!I12</f>
        <v>3.3.90.30.07.0000</v>
      </c>
      <c r="J12" s="9" t="str">
        <f>'[1]MODELO PAC 3 PNEUS'!J12</f>
        <v>Gêneros alimenticios adquiridos para consumo na Secretaria.</v>
      </c>
    </row>
    <row r="13" spans="1:11" s="2" customFormat="1" ht="25.5" x14ac:dyDescent="0.2">
      <c r="A13" s="9" t="str">
        <f>'[1]MODELO PAC 3 PNEUS'!A13</f>
        <v>MATERIAL</v>
      </c>
      <c r="B13" s="10" t="str">
        <f>'[1]MODELO PAC 3 PNEUS'!B13</f>
        <v>MATERIAIS</v>
      </c>
      <c r="C13" s="9" t="str">
        <f>'[1]MODELO PAC 3 PNEUS'!C13</f>
        <v>MATERIAL DE PRAÇAS E JARDINS</v>
      </c>
      <c r="D13" s="9" t="s">
        <v>12</v>
      </c>
      <c r="E13" s="9"/>
      <c r="F13" s="12">
        <f>'[2]Modelo PAC'!F13</f>
        <v>1125.45</v>
      </c>
      <c r="G13" s="69">
        <f>'[2]Modelo PAC'!G13</f>
        <v>12380</v>
      </c>
      <c r="H13" s="13" t="s">
        <v>39</v>
      </c>
      <c r="I13" s="14" t="str">
        <f>'[1]MODELO PAC 3 PNEUS'!I13</f>
        <v>3.3.90.30.31.0000</v>
      </c>
      <c r="J13" s="9" t="str">
        <f>'[1]MODELO PAC 3 PNEUS'!J13</f>
        <v>Material utilizado para manutenção das Praças e Jardins do Municipio.</v>
      </c>
    </row>
    <row r="14" spans="1:11" s="2" customFormat="1" ht="12.75" x14ac:dyDescent="0.2">
      <c r="A14" s="9" t="str">
        <f>'[1]MODELO PAC 3 PNEUS'!A14</f>
        <v>MATERIAL</v>
      </c>
      <c r="B14" s="10" t="str">
        <f>'[1]MODELO PAC 3 PNEUS'!B14</f>
        <v>MATERIAIS</v>
      </c>
      <c r="C14" s="9" t="str">
        <f>'[1]MODELO PAC 3 PNEUS'!C14</f>
        <v>MATERIAL DE SINALIZAÇÃO</v>
      </c>
      <c r="D14" s="9" t="s">
        <v>12</v>
      </c>
      <c r="E14" s="9"/>
      <c r="F14" s="12">
        <f>'[2]Modelo PAC'!F14</f>
        <v>1956.35</v>
      </c>
      <c r="G14" s="69">
        <f>'[2]Modelo PAC'!G14</f>
        <v>21519.84</v>
      </c>
      <c r="H14" s="13" t="s">
        <v>39</v>
      </c>
      <c r="I14" s="14" t="str">
        <f>'[1]MODELO PAC 3 PNEUS'!I14</f>
        <v>3.3.90.30.44.0000</v>
      </c>
      <c r="J14" s="9" t="str">
        <f>'[1]MODELO PAC 3 PNEUS'!J14</f>
        <v>Material utilizado para manutenção e conservação.</v>
      </c>
    </row>
    <row r="15" spans="1:11" s="2" customFormat="1" ht="25.5" x14ac:dyDescent="0.2">
      <c r="A15" s="9" t="str">
        <f>'[1]MODELO PAC 3 PNEUS'!A15</f>
        <v>MATERIAL</v>
      </c>
      <c r="B15" s="10" t="str">
        <f>'[1]MODELO PAC 3 PNEUS'!B15</f>
        <v>MATERIAIS</v>
      </c>
      <c r="C15" s="9" t="str">
        <f>'[1]MODELO PAC 3 PNEUS'!C15</f>
        <v>MATERIAL DE CONSERVAÇÃO DE VIAS URBANAS</v>
      </c>
      <c r="D15" s="9" t="s">
        <v>12</v>
      </c>
      <c r="E15" s="9"/>
      <c r="F15" s="12">
        <f>'[2]Modelo PAC'!F15</f>
        <v>29491.35</v>
      </c>
      <c r="G15" s="69">
        <f>'[2]Modelo PAC'!G15</f>
        <v>324393.83</v>
      </c>
      <c r="H15" s="13" t="s">
        <v>39</v>
      </c>
      <c r="I15" s="14" t="str">
        <f>'[1]MODELO PAC 3 PNEUS'!I15</f>
        <v>3.3.90.30.54.0000</v>
      </c>
      <c r="J15" s="9" t="str">
        <f>'[1]MODELO PAC 3 PNEUS'!J15</f>
        <v>Material utilizado para manutenção e conservação de vias urbanas.</v>
      </c>
    </row>
    <row r="16" spans="1:11" s="2" customFormat="1" ht="12.75" x14ac:dyDescent="0.2">
      <c r="A16" s="9" t="str">
        <f>'[2]Modelo PAC'!A16</f>
        <v>MATERIAL</v>
      </c>
      <c r="B16" s="10" t="str">
        <f>'[2]Modelo PAC'!B16</f>
        <v>MATERIAIS</v>
      </c>
      <c r="C16" s="9" t="str">
        <f>'[2]Modelo PAC'!C16</f>
        <v>GAS E OUTROS MATERIAIS</v>
      </c>
      <c r="D16" s="9" t="str">
        <f>'[2]Modelo PAC'!D16</f>
        <v>Unid.</v>
      </c>
      <c r="E16" s="9"/>
      <c r="F16" s="12">
        <f>'[2]Modelo PAC'!F16</f>
        <v>50.9</v>
      </c>
      <c r="G16" s="69">
        <f>'[2]Modelo PAC'!G16</f>
        <v>560</v>
      </c>
      <c r="H16" s="13" t="str">
        <f>'[2]Modelo PAC'!H16</f>
        <v>Durante o ano</v>
      </c>
      <c r="I16" s="14" t="str">
        <f>'[2]Modelo PAC'!I16</f>
        <v>3.3.90.30.04.000</v>
      </c>
      <c r="J16" s="9" t="str">
        <f>'[2]Modelo PAC'!J16</f>
        <v>Material Utilizado na Secretaria.</v>
      </c>
    </row>
    <row r="17" spans="1:10" s="2" customFormat="1" ht="12.75" x14ac:dyDescent="0.2">
      <c r="A17" s="9" t="str">
        <f>'[2]Modelo PAC'!A17</f>
        <v>MATERIAL</v>
      </c>
      <c r="B17" s="10" t="str">
        <f>'[2]Modelo PAC'!B17</f>
        <v>MATERIAIS</v>
      </c>
      <c r="C17" s="9" t="str">
        <f>'[2]Modelo PAC'!C17</f>
        <v>MATERIAL T.I.C</v>
      </c>
      <c r="D17" s="9" t="s">
        <v>12</v>
      </c>
      <c r="E17" s="9"/>
      <c r="F17" s="12">
        <f>'[2]Modelo PAC'!F17</f>
        <v>250.90899999999999</v>
      </c>
      <c r="G17" s="69">
        <f>'[2]Modelo PAC'!G17</f>
        <v>2760</v>
      </c>
      <c r="H17" s="13" t="str">
        <f>'[2]Modelo PAC'!H17</f>
        <v>Durante o ano</v>
      </c>
      <c r="I17" s="14" t="str">
        <f>'[2]Modelo PAC'!I17</f>
        <v>3.3.90.30.17.0000</v>
      </c>
      <c r="J17" s="9" t="str">
        <f>'[2]Modelo PAC'!J17</f>
        <v>Material Utilizado na Secretaria.</v>
      </c>
    </row>
    <row r="18" spans="1:10" s="2" customFormat="1" ht="38.25" x14ac:dyDescent="0.2">
      <c r="A18" s="9" t="str">
        <f>'[2]Modelo PAC'!A18</f>
        <v>MATERIAL</v>
      </c>
      <c r="B18" s="10" t="str">
        <f>'[2]Modelo PAC'!B18</f>
        <v>MATERIAIS</v>
      </c>
      <c r="C18" s="9" t="str">
        <f>'[2]Modelo PAC'!C18</f>
        <v>MATERIAL DE ACONDICIONAMENTO E EMBALAGEM</v>
      </c>
      <c r="D18" s="9" t="s">
        <v>12</v>
      </c>
      <c r="E18" s="9"/>
      <c r="F18" s="12">
        <f>'[2]Modelo PAC'!F18</f>
        <v>208.18100000000001</v>
      </c>
      <c r="G18" s="69">
        <f>'[2]Modelo PAC'!G18</f>
        <v>2290</v>
      </c>
      <c r="H18" s="13" t="str">
        <f>'[2]Modelo PAC'!H18</f>
        <v>Durante o ano</v>
      </c>
      <c r="I18" s="14" t="str">
        <f>'[2]Modelo PAC'!I18</f>
        <v>3.3.90.30.19.0000</v>
      </c>
      <c r="J18" s="9" t="str">
        <f>'[2]Modelo PAC'!J18</f>
        <v>Material Utilizado na Secretaria.</v>
      </c>
    </row>
    <row r="19" spans="1:10" s="2" customFormat="1" ht="25.5" x14ac:dyDescent="0.2">
      <c r="A19" s="9" t="str">
        <f>'[2]Modelo PAC'!A19</f>
        <v>MATERIAL</v>
      </c>
      <c r="B19" s="10" t="str">
        <f>'[2]Modelo PAC'!B19</f>
        <v>MATERIAIS</v>
      </c>
      <c r="C19" s="9" t="str">
        <f>'[2]Modelo PAC'!C19</f>
        <v>MATERIAL EDUCATIVO ESPORTIVO</v>
      </c>
      <c r="D19" s="9" t="str">
        <f>'[2]Modelo PAC'!D19</f>
        <v>Unid.</v>
      </c>
      <c r="E19" s="9"/>
      <c r="F19" s="12">
        <f>'[2]Modelo PAC'!F19</f>
        <v>350</v>
      </c>
      <c r="G19" s="69">
        <f>'[2]Modelo PAC'!G19</f>
        <v>3850</v>
      </c>
      <c r="H19" s="13" t="str">
        <f>'[2]Modelo PAC'!H19</f>
        <v>Durante o ano</v>
      </c>
      <c r="I19" s="14"/>
      <c r="J19" s="9" t="str">
        <f>'[2]Modelo PAC'!J19</f>
        <v>Material Utilizado na Secretaria.</v>
      </c>
    </row>
    <row r="20" spans="1:10" s="2" customFormat="1" ht="25.5" x14ac:dyDescent="0.2">
      <c r="A20" s="9" t="str">
        <f>'[1]MODELO PAC 3 PNEUS'!A16</f>
        <v>MATERIAL</v>
      </c>
      <c r="B20" s="10" t="str">
        <f>'[1]MODELO PAC 3 PNEUS'!B16</f>
        <v>MATERIAIS</v>
      </c>
      <c r="C20" s="9" t="str">
        <f>'[1]MODELO PAC 3 PNEUS'!C16</f>
        <v>MATERIAL DE PINTURA</v>
      </c>
      <c r="D20" s="9" t="s">
        <v>12</v>
      </c>
      <c r="E20" s="9"/>
      <c r="F20" s="12">
        <v>171.09</v>
      </c>
      <c r="G20" s="69">
        <f>'[2]Modelo PAC'!G20</f>
        <v>1882</v>
      </c>
      <c r="H20" s="13" t="s">
        <v>39</v>
      </c>
      <c r="I20" s="14" t="str">
        <f>'[1]MODELO PAC 3 PNEUS'!I16</f>
        <v>3.3.90.30.99.0100</v>
      </c>
      <c r="J20" s="9" t="str">
        <f>'[1]MODELO PAC 3 PNEUS'!J16</f>
        <v>Material utilizado para manutenção de serviços de pintura e demais similares.</v>
      </c>
    </row>
    <row r="21" spans="1:10" s="2" customFormat="1" ht="25.5" x14ac:dyDescent="0.2">
      <c r="A21" s="17" t="str">
        <f>'[1]MODELO PAC 3 PNEUS'!A19</f>
        <v>SERVIÇOS</v>
      </c>
      <c r="B21" s="18" t="s">
        <v>13</v>
      </c>
      <c r="C21" s="17" t="str">
        <f>'[1]MODELO PAC 3 PNEUS'!C19</f>
        <v>VENCIMENTOS E VANTAGENS FIXAS</v>
      </c>
      <c r="D21" s="9" t="str">
        <f>'[1]MODELO PAC 3 PNEUS'!D19</f>
        <v>SERVIÇOS</v>
      </c>
      <c r="E21" s="9"/>
      <c r="F21" s="109">
        <v>122.73</v>
      </c>
      <c r="G21" s="23">
        <v>1350</v>
      </c>
      <c r="H21" s="13"/>
      <c r="I21" s="9"/>
      <c r="J21" s="9"/>
    </row>
    <row r="22" spans="1:10" s="2" customFormat="1" ht="25.5" x14ac:dyDescent="0.2">
      <c r="A22" s="9" t="str">
        <f>'[2]Modelo PAC'!A24</f>
        <v>SERVIÇOS</v>
      </c>
      <c r="B22" s="10" t="str">
        <f>'[2]Modelo PAC'!B24</f>
        <v xml:space="preserve">DESPESAS  </v>
      </c>
      <c r="C22" s="9" t="str">
        <f>'[2]Modelo PAC'!C24</f>
        <v>LOCAÇÃO DE IMÓVEIS</v>
      </c>
      <c r="D22" s="9" t="str">
        <f>'[2]Modelo PAC'!D24</f>
        <v>SERVIÇOS</v>
      </c>
      <c r="E22" s="9"/>
      <c r="F22" s="69">
        <f>'[2]Modelo PAC'!F24</f>
        <v>122.7272</v>
      </c>
      <c r="G22" s="69">
        <f>'[2]Modelo PAC'!G24</f>
        <v>1350</v>
      </c>
      <c r="H22" s="13" t="str">
        <f>'[2]Modelo PAC'!H24</f>
        <v>Durante o ano</v>
      </c>
      <c r="I22" s="9" t="str">
        <f>'[2]Modelo PAC'!I24</f>
        <v>3.3.90.33.00.000</v>
      </c>
      <c r="J22" s="9" t="str">
        <f>'[2]Modelo PAC'!J24</f>
        <v>Despesas referentes ao pagamento das passagens e locomoções de viagens.</v>
      </c>
    </row>
    <row r="23" spans="1:10" s="2" customFormat="1" ht="38.25" x14ac:dyDescent="0.2">
      <c r="A23" s="17" t="str">
        <f>'[1]MODELO PAC 3 PNEUS'!A32</f>
        <v>SERVIÇOS</v>
      </c>
      <c r="B23" s="18" t="str">
        <f>'[1]MODELO PAC 3 PNEUS'!B32</f>
        <v>SERVIÇOS PARA A SECRETARIA DE OBRAS</v>
      </c>
      <c r="C23" s="9"/>
      <c r="D23" s="9"/>
      <c r="E23" s="9"/>
      <c r="F23" s="23">
        <f>SUM(F24,F25,F26,F27,F28,F29,F30,F31,F32,F33,F34,F36,F35,F37,F38,F39,F40,F41)</f>
        <v>174222.58199999997</v>
      </c>
      <c r="G23" s="23">
        <f>SUM(G24,G25,G26,G27,G28,G29,G30,G31,G32,G33,G34,G35,G36,G37,G38,G39,G40,G41)</f>
        <v>1916448.0300000003</v>
      </c>
      <c r="H23" s="13"/>
      <c r="I23" s="15"/>
      <c r="J23" s="15"/>
    </row>
    <row r="24" spans="1:10" s="2" customFormat="1" ht="38.25" x14ac:dyDescent="0.2">
      <c r="A24" s="9" t="str">
        <f>'[2]Modelo PAC'!A27</f>
        <v>SERVIÇOS</v>
      </c>
      <c r="B24" s="10" t="str">
        <f>'[2]Modelo PAC'!B27</f>
        <v>SERVIÇOS PARA A SECRETARIA DE OBRAS</v>
      </c>
      <c r="C24" s="9" t="str">
        <f>'[2]Modelo PAC'!C27</f>
        <v>OUTROS SERVIÇOS DE TERCEIROS - PESSOA FIS.</v>
      </c>
      <c r="D24" s="9" t="str">
        <f>'[2]Modelo PAC'!D27</f>
        <v>SERVIÇOS</v>
      </c>
      <c r="E24" s="9"/>
      <c r="F24" s="71">
        <f>'[2]Modelo PAC'!F27</f>
        <v>147.80199999999999</v>
      </c>
      <c r="G24" s="71">
        <f>'[2]Modelo PAC'!G27</f>
        <v>1625.83</v>
      </c>
      <c r="H24" s="13" t="str">
        <f>'[2]Modelo PAC'!H27</f>
        <v>Durante o ano</v>
      </c>
      <c r="I24" s="15" t="str">
        <f>'[2]Modelo PAC'!I27</f>
        <v>3.3.90.36.00.00.00</v>
      </c>
      <c r="J24" s="15" t="str">
        <f>'[2]Modelo PAC'!J27</f>
        <v>Contratação de serviços de Pessoa Fisica.</v>
      </c>
    </row>
    <row r="25" spans="1:10" s="2" customFormat="1" ht="38.25" x14ac:dyDescent="0.2">
      <c r="A25" s="9" t="str">
        <f>'[2]Modelo PAC'!A28</f>
        <v>SERVIÇOS</v>
      </c>
      <c r="B25" s="10" t="str">
        <f>'[2]Modelo PAC'!B28</f>
        <v>SERVIÇOS PARA A SECRETARIA DE OBRAS</v>
      </c>
      <c r="C25" s="9" t="str">
        <f>'[2]Modelo PAC'!C28</f>
        <v>OUTROS SERVIÇOS DE TERCEIROS - PESSOA JUR.</v>
      </c>
      <c r="D25" s="9" t="str">
        <f>'[2]Modelo PAC'!D28</f>
        <v>SERVIÇOS</v>
      </c>
      <c r="E25" s="9"/>
      <c r="F25" s="71">
        <f>'[2]Modelo PAC'!F28</f>
        <v>99047.55</v>
      </c>
      <c r="G25" s="71">
        <f>'[2]Modelo PAC'!G28</f>
        <v>1089523</v>
      </c>
      <c r="H25" s="13" t="str">
        <f>'[2]Modelo PAC'!H28</f>
        <v>Durante o ano</v>
      </c>
      <c r="I25" s="15" t="str">
        <f>'[2]Modelo PAC'!I28</f>
        <v>3.3.93.39.00.00.00</v>
      </c>
      <c r="J25" s="15" t="str">
        <f>'[2]Modelo PAC'!J28</f>
        <v>Contratação de serviços de Pessoa Juridica.</v>
      </c>
    </row>
    <row r="26" spans="1:10" s="2" customFormat="1" ht="38.25" x14ac:dyDescent="0.2">
      <c r="A26" s="9" t="str">
        <f>'[2]Modelo PAC'!A29</f>
        <v>SERVIÇOS</v>
      </c>
      <c r="B26" s="10" t="str">
        <f>'[2]Modelo PAC'!B29</f>
        <v>SERVIÇOS PARA A SECRETARIA DE OBRAS</v>
      </c>
      <c r="C26" s="9" t="str">
        <f>'[2]Modelo PAC'!C29</f>
        <v>SERVIÇOS DE CARTÓRIO</v>
      </c>
      <c r="D26" s="9" t="str">
        <f>'[2]Modelo PAC'!D29</f>
        <v>SERVIÇOS</v>
      </c>
      <c r="E26" s="9"/>
      <c r="F26" s="71">
        <f>'[2]Modelo PAC'!F29</f>
        <v>25.07</v>
      </c>
      <c r="G26" s="71">
        <f>'[2]Modelo PAC'!G29</f>
        <v>275.83</v>
      </c>
      <c r="H26" s="13" t="str">
        <f>'[2]Modelo PAC'!H29</f>
        <v>Durante o ano</v>
      </c>
      <c r="I26" s="15" t="str">
        <f>'[2]Modelo PAC'!I29</f>
        <v>3.3.90.36.99.0300</v>
      </c>
      <c r="J26" s="15" t="str">
        <f>'[2]Modelo PAC'!J29</f>
        <v>Contratação de serviços de Cartório</v>
      </c>
    </row>
    <row r="27" spans="1:10" s="2" customFormat="1" ht="38.25" x14ac:dyDescent="0.2">
      <c r="A27" s="9" t="str">
        <f>'[2]Modelo PAC'!A31</f>
        <v>SERVIÇOS</v>
      </c>
      <c r="B27" s="10" t="str">
        <f>'[2]Modelo PAC'!B31</f>
        <v>SERVIÇOS PARA A SECRETARIA DE OBRAS</v>
      </c>
      <c r="C27" s="9" t="str">
        <f>'[2]Modelo PAC'!C31</f>
        <v>FORNECIMENTO DE ALIMENTAÇÃO</v>
      </c>
      <c r="D27" s="9" t="str">
        <f>'[2]Modelo PAC'!D31</f>
        <v>SERVIÇOS</v>
      </c>
      <c r="E27" s="9"/>
      <c r="F27" s="71">
        <f>'[2]Modelo PAC'!F31</f>
        <v>2789.35</v>
      </c>
      <c r="G27" s="71">
        <f>'[2]Modelo PAC'!G31</f>
        <v>30682.77</v>
      </c>
      <c r="H27" s="13" t="str">
        <f>'[2]Modelo PAC'!H31</f>
        <v>Durante o ano</v>
      </c>
      <c r="I27" s="15" t="str">
        <f>'[2]Modelo PAC'!I31</f>
        <v>3.3.90.39.41.0000</v>
      </c>
      <c r="J27" s="15" t="str">
        <f>'[2]Modelo PAC'!J31</f>
        <v>Contratação de serviços de fornecimento de alimentação para os servidores.</v>
      </c>
    </row>
    <row r="28" spans="1:10" s="2" customFormat="1" ht="38.25" x14ac:dyDescent="0.2">
      <c r="A28" s="9" t="str">
        <f>'[2]Modelo PAC'!A32</f>
        <v>SERVIÇOS</v>
      </c>
      <c r="B28" s="10" t="str">
        <f>'[2]Modelo PAC'!B32</f>
        <v>SERVIÇOS PARA A SECRETARIA DE OBRAS</v>
      </c>
      <c r="C28" s="9" t="str">
        <f>'[2]Modelo PAC'!C32</f>
        <v>SERVIÇOS DE TELECOMUNICAÇÃO</v>
      </c>
      <c r="D28" s="9" t="str">
        <f>'[2]Modelo PAC'!D32</f>
        <v>SERVIÇOS</v>
      </c>
      <c r="E28" s="9"/>
      <c r="F28" s="71">
        <f>'[2]Modelo PAC'!F32</f>
        <v>63.51</v>
      </c>
      <c r="G28" s="71">
        <f>'[2]Modelo PAC'!G32</f>
        <v>698.58</v>
      </c>
      <c r="H28" s="13" t="str">
        <f>'[2]Modelo PAC'!H32</f>
        <v>Durante o ano</v>
      </c>
      <c r="I28" s="15" t="str">
        <f>'[2]Modelo PAC'!I32</f>
        <v>3.3.90.39.58.0000</v>
      </c>
      <c r="J28" s="15" t="str">
        <f>'[2]Modelo PAC'!J32</f>
        <v>Contratação de serviços de telecomunicação para os telefones da Secretaria.</v>
      </c>
    </row>
    <row r="29" spans="1:10" s="2" customFormat="1" ht="38.25" x14ac:dyDescent="0.2">
      <c r="A29" s="9" t="str">
        <f>'[2]Modelo PAC'!A33</f>
        <v>SERVIÇOS</v>
      </c>
      <c r="B29" s="10" t="str">
        <f>'[2]Modelo PAC'!B33</f>
        <v>SERVIÇOS PARA A SECRETARIA DE OBRAS</v>
      </c>
      <c r="C29" s="9" t="str">
        <f>'[2]Modelo PAC'!C33</f>
        <v>SERVIÇOS GRÁFICOS</v>
      </c>
      <c r="D29" s="9" t="str">
        <f>'[2]Modelo PAC'!D33</f>
        <v>SERVIÇOS</v>
      </c>
      <c r="E29" s="9"/>
      <c r="F29" s="71">
        <f>'[2]Modelo PAC'!F33</f>
        <v>14.44</v>
      </c>
      <c r="G29" s="71">
        <f>'[2]Modelo PAC'!G33</f>
        <v>158.77000000000001</v>
      </c>
      <c r="H29" s="13" t="str">
        <f>'[2]Modelo PAC'!H33</f>
        <v>Durante o ano</v>
      </c>
      <c r="I29" s="15" t="str">
        <f>'[2]Modelo PAC'!I33</f>
        <v>3.3.90.39.63.0000</v>
      </c>
      <c r="J29" s="15" t="str">
        <f>'[2]Modelo PAC'!J33</f>
        <v>Contratação de serviços de Gráficos.</v>
      </c>
    </row>
    <row r="30" spans="1:10" s="2" customFormat="1" ht="38.25" x14ac:dyDescent="0.2">
      <c r="A30" s="9" t="str">
        <f>'[2]Modelo PAC'!A34</f>
        <v>SERVIÇOS</v>
      </c>
      <c r="B30" s="10" t="str">
        <f>'[2]Modelo PAC'!B34</f>
        <v>SERVIÇOS PARA A SECRETARIA DE OBRAS</v>
      </c>
      <c r="C30" s="9" t="s">
        <v>389</v>
      </c>
      <c r="D30" s="9" t="str">
        <f>'[2]Modelo PAC'!D34</f>
        <v>SERVIÇOS</v>
      </c>
      <c r="E30" s="9"/>
      <c r="F30" s="71">
        <f>'[2]Modelo PAC'!F34</f>
        <v>198.19</v>
      </c>
      <c r="G30" s="71">
        <f>'[2]Modelo PAC'!G34</f>
        <v>2180</v>
      </c>
      <c r="H30" s="13" t="str">
        <f>'[2]Modelo PAC'!H34</f>
        <v>Durante o ano</v>
      </c>
      <c r="I30" s="15" t="str">
        <f>'[2]Modelo PAC'!I34</f>
        <v>3.3.90.40.06.0000</v>
      </c>
      <c r="J30" s="15" t="str">
        <f>'[2]Modelo PAC'!J34</f>
        <v>Contratação de serviços de software para as redes da Secretaria.</v>
      </c>
    </row>
    <row r="31" spans="1:10" s="2" customFormat="1" ht="38.25" x14ac:dyDescent="0.2">
      <c r="A31" s="9" t="str">
        <f>'[2]Modelo PAC'!A35</f>
        <v>SERVIÇOS</v>
      </c>
      <c r="B31" s="10" t="str">
        <f>'[2]Modelo PAC'!B35</f>
        <v>SERVIÇOS PARA A SECRETARIA DE OBRAS</v>
      </c>
      <c r="C31" s="9" t="str">
        <f>'[2]Modelo PAC'!C35</f>
        <v>COMUNICAÇÃO DE DADOS</v>
      </c>
      <c r="D31" s="9" t="str">
        <f>'[2]Modelo PAC'!D35</f>
        <v>SERVIÇOS</v>
      </c>
      <c r="E31" s="9"/>
      <c r="F31" s="71">
        <f>'[2]Modelo PAC'!F35</f>
        <v>473.18</v>
      </c>
      <c r="G31" s="71">
        <f>'[2]Modelo PAC'!G35</f>
        <v>5204.9799999999996</v>
      </c>
      <c r="H31" s="13" t="str">
        <f>'[2]Modelo PAC'!H35</f>
        <v>Durante o ano</v>
      </c>
      <c r="I31" s="15" t="str">
        <f>'[2]Modelo PAC'!I35</f>
        <v>3.3.90.40.13.0000</v>
      </c>
      <c r="J31" s="15" t="str">
        <f>'[2]Modelo PAC'!J35</f>
        <v>Contratação de serviços de comunicação de para as redes da Secretaria.</v>
      </c>
    </row>
    <row r="32" spans="1:10" s="2" customFormat="1" ht="38.25" x14ac:dyDescent="0.2">
      <c r="A32" s="9" t="str">
        <f>'[2]Modelo PAC'!A36</f>
        <v>SERVIÇOS</v>
      </c>
      <c r="B32" s="10" t="str">
        <f>'[2]Modelo PAC'!B36</f>
        <v>SERVIÇOS PARA A SECRETARIA DE OBRAS</v>
      </c>
      <c r="C32" s="9" t="str">
        <f>'[2]Modelo PAC'!C36</f>
        <v>SERVIÇOS TEC. E PROFISSIONAIS</v>
      </c>
      <c r="D32" s="9" t="str">
        <f>'[2]Modelo PAC'!D36</f>
        <v>SERVIÇOS</v>
      </c>
      <c r="E32" s="9"/>
      <c r="F32" s="71">
        <f>'[2]Modelo PAC'!F36</f>
        <v>88.19</v>
      </c>
      <c r="G32" s="71">
        <f>'[2]Modelo PAC'!G36</f>
        <v>970</v>
      </c>
      <c r="H32" s="13" t="str">
        <f>'[2]Modelo PAC'!H36</f>
        <v>Durante o ano</v>
      </c>
      <c r="I32" s="15" t="str">
        <f>'[2]Modelo PAC'!I36</f>
        <v>3.3.90.39.05.0000</v>
      </c>
      <c r="J32" s="15" t="str">
        <f>'[2]Modelo PAC'!J36</f>
        <v>Contratação de serviços técnicos para manutenção da Secretaria.</v>
      </c>
    </row>
    <row r="33" spans="1:10" s="2" customFormat="1" ht="38.25" x14ac:dyDescent="0.2">
      <c r="A33" s="9" t="str">
        <f>'[2]Modelo PAC'!A37</f>
        <v>SERVIÇOS</v>
      </c>
      <c r="B33" s="10" t="str">
        <f>'[2]Modelo PAC'!B37</f>
        <v>SERVIÇOS PARA A SECRETARIA DE OBRAS</v>
      </c>
      <c r="C33" s="9" t="str">
        <f>'[2]Modelo PAC'!C37</f>
        <v>SERVIÇOS DE ENERGIA ELÉTRICA</v>
      </c>
      <c r="D33" s="9" t="str">
        <f>'[2]Modelo PAC'!D37</f>
        <v>SERVIÇOS</v>
      </c>
      <c r="E33" s="9"/>
      <c r="F33" s="71">
        <f>'[2]Modelo PAC'!F37</f>
        <v>26864.65</v>
      </c>
      <c r="G33" s="71">
        <f>'[2]Modelo PAC'!G37</f>
        <v>295511.13</v>
      </c>
      <c r="H33" s="13" t="str">
        <f>'[2]Modelo PAC'!H37</f>
        <v>Durante o ano</v>
      </c>
      <c r="I33" s="15" t="str">
        <f>'[2]Modelo PAC'!I37</f>
        <v>3.3.90.39.43.0000</v>
      </c>
      <c r="J33" s="15" t="str">
        <f>'[2]Modelo PAC'!J37</f>
        <v>Contratação de serviços de fornecimento de energia elétrica.</v>
      </c>
    </row>
    <row r="34" spans="1:10" s="2" customFormat="1" ht="38.25" x14ac:dyDescent="0.2">
      <c r="A34" s="9" t="str">
        <f>'[2]Modelo PAC'!A39</f>
        <v>SERVIÇOS</v>
      </c>
      <c r="B34" s="10" t="str">
        <f>'[2]Modelo PAC'!B39</f>
        <v>SERVIÇOS PARA A SECRETARIA DE OBRAS</v>
      </c>
      <c r="C34" s="9" t="str">
        <f>'[2]Modelo PAC'!C39</f>
        <v>VIGILÂNCIA</v>
      </c>
      <c r="D34" s="9" t="str">
        <f>'[2]Modelo PAC'!D39</f>
        <v>SERVIÇOS</v>
      </c>
      <c r="E34" s="9"/>
      <c r="F34" s="71">
        <f>'[2]Modelo PAC'!F39</f>
        <v>7942.9</v>
      </c>
      <c r="G34" s="71">
        <f>'[2]Modelo PAC'!G39</f>
        <v>87372</v>
      </c>
      <c r="H34" s="13" t="str">
        <f>'[2]Modelo PAC'!H39</f>
        <v>Durante o ano</v>
      </c>
      <c r="I34" s="15" t="str">
        <f>'[2]Modelo PAC'!I39</f>
        <v>3.3.90.39.69.0000</v>
      </c>
      <c r="J34" s="15" t="str">
        <f>'[2]Modelo PAC'!J39</f>
        <v>Contratação de serviços de fornecimento e manutenção da vigilância do municipio.</v>
      </c>
    </row>
    <row r="35" spans="1:10" s="2" customFormat="1" ht="38.25" x14ac:dyDescent="0.2">
      <c r="A35" s="9" t="str">
        <f>'[2]Modelo PAC'!A40</f>
        <v>SERVIÇOS</v>
      </c>
      <c r="B35" s="10" t="str">
        <f>'[2]Modelo PAC'!B40</f>
        <v>SERVIÇOS PARA A SECRETARIA DE OBRAS</v>
      </c>
      <c r="C35" s="9" t="str">
        <f>'[2]Modelo PAC'!C40</f>
        <v>HOSPEDAGENS</v>
      </c>
      <c r="D35" s="9" t="str">
        <f>'[2]Modelo PAC'!D40</f>
        <v>SERVIÇOS</v>
      </c>
      <c r="E35" s="9"/>
      <c r="F35" s="71">
        <f>'[2]Modelo PAC'!F40</f>
        <v>17.96</v>
      </c>
      <c r="G35" s="71">
        <f>'[2]Modelo PAC'!G40</f>
        <v>197.57</v>
      </c>
      <c r="H35" s="13" t="str">
        <f>'[2]Modelo PAC'!H40</f>
        <v>Durante o ano</v>
      </c>
      <c r="I35" s="15" t="str">
        <f>'[2]Modelo PAC'!I40</f>
        <v>3.3.90.39.80.000</v>
      </c>
      <c r="J35" s="15" t="str">
        <f>'[2]Modelo PAC'!J40</f>
        <v>Serviços demandados pela Secretaria.</v>
      </c>
    </row>
    <row r="36" spans="1:10" s="2" customFormat="1" ht="38.25" x14ac:dyDescent="0.2">
      <c r="A36" s="9" t="str">
        <f>'[2]Modelo PAC'!A41</f>
        <v>SERVIÇOS</v>
      </c>
      <c r="B36" s="10" t="str">
        <f>'[2]Modelo PAC'!B41</f>
        <v>SERVIÇOS PARA A SECRETARIA DE OBRAS</v>
      </c>
      <c r="C36" s="9" t="str">
        <f>'[2]Modelo PAC'!C41</f>
        <v>SERVIÇOS DE TRANSPORTES DIVERSOS</v>
      </c>
      <c r="D36" s="9" t="str">
        <f>'[2]Modelo PAC'!D41</f>
        <v>SERVIÇOS</v>
      </c>
      <c r="E36" s="9"/>
      <c r="F36" s="71">
        <f>'[2]Modelo PAC'!F41</f>
        <v>1291.46</v>
      </c>
      <c r="G36" s="71">
        <f>'[2]Modelo PAC'!G41</f>
        <v>14206</v>
      </c>
      <c r="H36" s="13" t="str">
        <f>'[2]Modelo PAC'!H41</f>
        <v>Durante o ano</v>
      </c>
      <c r="I36" s="15" t="str">
        <f>'[2]Modelo PAC'!I41</f>
        <v>3.3.90.39.99.1200</v>
      </c>
      <c r="J36" s="15" t="str">
        <f>'[2]Modelo PAC'!J41</f>
        <v>Serviços demandados pela Secretaria.</v>
      </c>
    </row>
    <row r="37" spans="1:10" s="2" customFormat="1" ht="38.25" x14ac:dyDescent="0.2">
      <c r="A37" s="9" t="s">
        <v>23</v>
      </c>
      <c r="B37" s="10" t="str">
        <f>'[2]Modelo PAC'!B42</f>
        <v>SERVIÇOS PARA A SECRETARIA DE OBRAS</v>
      </c>
      <c r="C37" s="9" t="str">
        <f>'[2]Modelo PAC'!C42</f>
        <v>SERVIÇOS DE TECNOLOGIA DE INFORMAÇÃO E COMUNICAÇÃO PJ</v>
      </c>
      <c r="D37" s="9" t="s">
        <v>23</v>
      </c>
      <c r="E37" s="9"/>
      <c r="F37" s="71">
        <f>'[2]Modelo PAC'!F42</f>
        <v>759.55</v>
      </c>
      <c r="G37" s="71">
        <f>'[2]Modelo PAC'!G42</f>
        <v>8354.98</v>
      </c>
      <c r="H37" s="13" t="str">
        <f>'[2]Modelo PAC'!H42</f>
        <v>Durante o ano</v>
      </c>
      <c r="I37" s="15" t="str">
        <f>'[2]Modelo PAC'!I42</f>
        <v>3.3.90.40.00.0000</v>
      </c>
      <c r="J37" s="15" t="str">
        <f>'[2]Modelo PAC'!J42</f>
        <v>Serviços demandados pela Secretaria.</v>
      </c>
    </row>
    <row r="38" spans="1:10" s="2" customFormat="1" ht="38.25" x14ac:dyDescent="0.2">
      <c r="A38" s="9" t="str">
        <f>'[2]Modelo PAC'!A43</f>
        <v>SERVIÇOS</v>
      </c>
      <c r="B38" s="10" t="str">
        <f>'[2]Modelo PAC'!B43</f>
        <v>SERVIÇOS PARA A SECRETARIA DE OBRAS</v>
      </c>
      <c r="C38" s="9" t="str">
        <f>'[2]Modelo PAC'!C43</f>
        <v>OUTRO SERVIÇO DE TERCEIRO PJ</v>
      </c>
      <c r="D38" s="9" t="str">
        <f>'[2]Modelo PAC'!D43</f>
        <v>SERVIÇOS</v>
      </c>
      <c r="E38" s="9"/>
      <c r="F38" s="71">
        <f>'[2]Modelo PAC'!F43</f>
        <v>490.28</v>
      </c>
      <c r="G38" s="71">
        <f>'[2]Modelo PAC'!G43</f>
        <v>5393</v>
      </c>
      <c r="H38" s="13" t="str">
        <f>'[2]Modelo PAC'!H43</f>
        <v>Durante o ano</v>
      </c>
      <c r="I38" s="15" t="str">
        <f>'[2]Modelo PAC'!I43</f>
        <v>3.3.90.39.99.9900</v>
      </c>
      <c r="J38" s="15" t="str">
        <f>'[2]Modelo PAC'!J43</f>
        <v>Serviços demandados pela Secretaria.</v>
      </c>
    </row>
    <row r="39" spans="1:10" s="2" customFormat="1" ht="38.25" x14ac:dyDescent="0.2">
      <c r="A39" s="9" t="str">
        <f>'[2]Modelo PAC'!A44</f>
        <v>SERVIÇOS</v>
      </c>
      <c r="B39" s="10" t="str">
        <f>'[2]Modelo PAC'!B44</f>
        <v>SERVIÇOS PARA A SECRETARIA DE OBRAS</v>
      </c>
      <c r="C39" s="9" t="str">
        <f>'[2]Modelo PAC'!C44</f>
        <v>LIMPEZA E CONSERVAÇÃO</v>
      </c>
      <c r="D39" s="9" t="str">
        <f>'[2]Modelo PAC'!D44</f>
        <v>SERVIÇOS</v>
      </c>
      <c r="E39" s="9"/>
      <c r="F39" s="71">
        <f>'[2]Modelo PAC'!F44</f>
        <v>7942.9</v>
      </c>
      <c r="G39" s="71">
        <f>'[2]Modelo PAC'!G44</f>
        <v>87372</v>
      </c>
      <c r="H39" s="13" t="str">
        <f>'[2]Modelo PAC'!H44</f>
        <v>Durante o ano</v>
      </c>
      <c r="I39" s="15" t="str">
        <f>'[2]Modelo PAC'!I44</f>
        <v>3.3.90.39.78.0000</v>
      </c>
      <c r="J39" s="15" t="str">
        <f>'[2]Modelo PAC'!J44</f>
        <v>Contratação de serviços de fornecimento e manutenção da limpeza e conservação do municipio.</v>
      </c>
    </row>
    <row r="40" spans="1:10" s="2" customFormat="1" ht="51" x14ac:dyDescent="0.2">
      <c r="A40" s="9" t="str">
        <f>'[2]Modelo PAC'!A45</f>
        <v>SERVIÇOS</v>
      </c>
      <c r="B40" s="10" t="str">
        <f>'[2]Modelo PAC'!B45</f>
        <v>SERVIÇOS PARA A SECRETARIA DE OBRAS</v>
      </c>
      <c r="C40" s="9" t="str">
        <f>'[2]Modelo PAC'!C45</f>
        <v>MANUTENÇÃO E CONSERVAÇÃO DE MAQUINAS E EQUIPAMENTOS</v>
      </c>
      <c r="D40" s="9" t="s">
        <v>23</v>
      </c>
      <c r="E40" s="9"/>
      <c r="F40" s="71">
        <f>'[2]Modelo PAC'!F45</f>
        <v>316</v>
      </c>
      <c r="G40" s="71">
        <f>'[2]Modelo PAC'!G45</f>
        <v>3476</v>
      </c>
      <c r="H40" s="13" t="str">
        <f>'[2]Modelo PAC'!H45</f>
        <v>Durante o ano</v>
      </c>
      <c r="I40" s="15" t="str">
        <f>'[2]Modelo PAC'!I45</f>
        <v>3.390.39.19.0000</v>
      </c>
      <c r="J40" s="15" t="str">
        <f>'[2]Modelo PAC'!J45</f>
        <v>Serviços demandados pela Secretaria.</v>
      </c>
    </row>
    <row r="41" spans="1:10" s="2" customFormat="1" ht="38.25" x14ac:dyDescent="0.2">
      <c r="A41" s="9" t="str">
        <f>'[2]Modelo PAC'!A46</f>
        <v>SERVIÇOS</v>
      </c>
      <c r="B41" s="10" t="str">
        <f>'[2]Modelo PAC'!B46</f>
        <v>SERVIÇOS PARA A SECRETARIA DE OBRAS</v>
      </c>
      <c r="C41" s="9" t="str">
        <f>'[2]Modelo PAC'!C46</f>
        <v>MANUTENÇÃO E CONSERVAÇÃO DE ESTRADAS E VIAS</v>
      </c>
      <c r="D41" s="9" t="s">
        <v>23</v>
      </c>
      <c r="E41" s="9"/>
      <c r="F41" s="71">
        <f>'[2]Modelo PAC'!F46</f>
        <v>25749.599999999999</v>
      </c>
      <c r="G41" s="71">
        <f>'[2]Modelo PAC'!G46</f>
        <v>283245.59000000003</v>
      </c>
      <c r="H41" s="13" t="str">
        <f>'[2]Modelo PAC'!H46</f>
        <v>Durante o ano</v>
      </c>
      <c r="I41" s="15" t="str">
        <f>'[2]Modelo PAC'!I46</f>
        <v>3.3.90.39.21.0000</v>
      </c>
      <c r="J41" s="15" t="str">
        <f>'[2]Modelo PAC'!J46</f>
        <v>Serviços demandados pela Secretaria.</v>
      </c>
    </row>
    <row r="42" spans="1:10" s="2" customFormat="1" ht="25.5" x14ac:dyDescent="0.2">
      <c r="A42" s="17" t="str">
        <f>'[1]MODELO PAC 3 PNEUS'!A48</f>
        <v>VEÍCULOS</v>
      </c>
      <c r="B42" s="18" t="str">
        <f>'[1]MODELO PAC 3 PNEUS'!B48</f>
        <v xml:space="preserve"> FROTA MUNICIPAL DA SECRETÁRIA </v>
      </c>
      <c r="C42" s="9"/>
      <c r="D42" s="9" t="s">
        <v>24</v>
      </c>
      <c r="E42" s="9"/>
      <c r="F42" s="23">
        <f>SUM(F43,F44,F45)</f>
        <v>44206.559999999998</v>
      </c>
      <c r="G42" s="23">
        <f>SUM(G43,G44,G45)</f>
        <v>486272.98000000004</v>
      </c>
      <c r="H42" s="13"/>
      <c r="I42" s="9"/>
      <c r="J42" s="9"/>
    </row>
    <row r="43" spans="1:10" s="2" customFormat="1" ht="25.5" x14ac:dyDescent="0.2">
      <c r="A43" s="9" t="str">
        <f>'[2]Modelo PAC'!A49</f>
        <v>VEÍCULOS</v>
      </c>
      <c r="B43" s="10" t="str">
        <f>'[2]Modelo PAC'!B49</f>
        <v>VEÍCULOS</v>
      </c>
      <c r="C43" s="9" t="str">
        <f>'[2]Modelo PAC'!C49</f>
        <v>MATERIAL PARA MANUTENÇÃO DE VEÍCULO</v>
      </c>
      <c r="D43" s="9" t="str">
        <f>'[2]Modelo PAC'!D49</f>
        <v>UNID</v>
      </c>
      <c r="E43" s="9"/>
      <c r="F43" s="71">
        <f>'[2]Modelo PAC'!F49</f>
        <v>29859.78</v>
      </c>
      <c r="G43" s="9">
        <f>'[2]Modelo PAC'!G49</f>
        <v>328457.53000000003</v>
      </c>
      <c r="H43" s="13" t="str">
        <f>'[2]Modelo PAC'!H49</f>
        <v>Durante o ano</v>
      </c>
      <c r="I43" s="9" t="str">
        <f>'[2]Modelo PAC'!I49</f>
        <v>3.3.90.30.39.0000</v>
      </c>
      <c r="J43" s="9" t="str">
        <f>'[2]Modelo PAC'!J49</f>
        <v>Material para a manutenção da Frota da Secretaria.</v>
      </c>
    </row>
    <row r="44" spans="1:10" s="2" customFormat="1" ht="25.5" x14ac:dyDescent="0.2">
      <c r="A44" s="9" t="str">
        <f>'[2]Modelo PAC'!A50</f>
        <v>VEÍCULOS</v>
      </c>
      <c r="B44" s="10" t="str">
        <f>'[2]Modelo PAC'!B50</f>
        <v>VEÍCULOS</v>
      </c>
      <c r="C44" s="9" t="str">
        <f>'[2]Modelo PAC'!C50</f>
        <v>MANUTENÇÃO E CONSERVAÇÃO DE VEÍCULOS</v>
      </c>
      <c r="D44" s="9" t="str">
        <f>'[2]Modelo PAC'!D50</f>
        <v>SERVIÇO</v>
      </c>
      <c r="E44" s="9"/>
      <c r="F44" s="70">
        <f>'[2]Modelo PAC'!F50</f>
        <v>13984.4</v>
      </c>
      <c r="G44" s="9">
        <f>'[2]Modelo PAC'!G50</f>
        <v>153829.37</v>
      </c>
      <c r="H44" s="13" t="str">
        <f>'[2]Modelo PAC'!H50</f>
        <v>Durante o ano</v>
      </c>
      <c r="I44" s="9" t="str">
        <f>'[2]Modelo PAC'!I50</f>
        <v>3.3.90.39.19.0000</v>
      </c>
      <c r="J44" s="9" t="str">
        <f>'[2]Modelo PAC'!J50</f>
        <v>Serviço para manutenção/conservação da Frota da Secretaria.</v>
      </c>
    </row>
    <row r="45" spans="1:10" s="2" customFormat="1" ht="25.5" x14ac:dyDescent="0.2">
      <c r="A45" s="9" t="str">
        <f>'[2]Modelo PAC'!A51</f>
        <v>VEÍCULOS</v>
      </c>
      <c r="B45" s="10" t="str">
        <f>'[2]Modelo PAC'!B51</f>
        <v>VEÍCULOS</v>
      </c>
      <c r="C45" s="9" t="str">
        <f>'[2]Modelo PAC'!C51</f>
        <v>SEGUROS</v>
      </c>
      <c r="D45" s="9" t="str">
        <f>'[2]Modelo PAC'!D51</f>
        <v>SERVIÇO</v>
      </c>
      <c r="E45" s="9"/>
      <c r="F45" s="70">
        <f>'[2]Modelo PAC'!F51</f>
        <v>362.38</v>
      </c>
      <c r="G45" s="9">
        <f>'[2]Modelo PAC'!G51</f>
        <v>3986.08</v>
      </c>
      <c r="H45" s="13" t="str">
        <f>'[2]Modelo PAC'!H51</f>
        <v>Durante o ano</v>
      </c>
      <c r="I45" s="9" t="str">
        <f>'[2]Modelo PAC'!I51</f>
        <v>3.3.90.39.69.0000</v>
      </c>
      <c r="J45" s="9" t="str">
        <f>'[2]Modelo PAC'!J51</f>
        <v>Serviço de contratação de seguros para a frota municipal.</v>
      </c>
    </row>
    <row r="46" spans="1:10" s="2" customFormat="1" ht="25.5" x14ac:dyDescent="0.2">
      <c r="A46" s="17" t="str">
        <f>'[1]MODELO PAC 3 PNEUS'!A54</f>
        <v>BENS PATRIMÔNIAIS</v>
      </c>
      <c r="B46" s="18" t="str">
        <f>'[1]MODELO PAC 3 PNEUS'!B54</f>
        <v xml:space="preserve">BENS PATRIMÔNIAIS </v>
      </c>
      <c r="C46" s="9"/>
      <c r="D46" s="9" t="str">
        <f>'[1]MODELO PAC 3 PNEUS'!D54</f>
        <v>UNID</v>
      </c>
      <c r="E46" s="9"/>
      <c r="F46" s="23">
        <f>SUM(F47,F48)</f>
        <v>3309.79</v>
      </c>
      <c r="G46" s="23">
        <f>SUM(G47,G48)</f>
        <v>36407.57</v>
      </c>
      <c r="H46" s="9"/>
      <c r="I46" s="9" t="str">
        <f>'[1]MODELO PAC 3 PNEUS'!I54</f>
        <v>4.4.90.52.00.00</v>
      </c>
      <c r="J46" s="9" t="str">
        <f>'[1]MODELO PAC 3 PNEUS'!J54</f>
        <v>Bens patrimôniais adquiridos para manutenção dos serviços demandados pela Secretaria.</v>
      </c>
    </row>
    <row r="47" spans="1:10" s="2" customFormat="1" ht="38.25" x14ac:dyDescent="0.2">
      <c r="A47" s="19" t="str">
        <f>'[2]Modelo PAC'!A54</f>
        <v>BENS PATRIMÔNIAIS</v>
      </c>
      <c r="B47" s="20" t="str">
        <f>'[2]Modelo PAC'!B54</f>
        <v>BENS PATRIMÔNIAIS</v>
      </c>
      <c r="C47" s="19" t="str">
        <f>'[2]Modelo PAC'!C54</f>
        <v>MANUTENÇÃO E CONSERVAÇÃO DE BENS IMOVEIS</v>
      </c>
      <c r="D47" s="19" t="str">
        <f>'[2]Modelo PAC'!D54</f>
        <v>SERVIÇO</v>
      </c>
      <c r="E47" s="19"/>
      <c r="F47" s="19">
        <f>'[2]Modelo PAC'!F54</f>
        <v>3255.24</v>
      </c>
      <c r="G47" s="19">
        <f>'[2]Modelo PAC'!G54</f>
        <v>35807.57</v>
      </c>
      <c r="H47" s="21" t="str">
        <f>'[2]Modelo PAC'!H54</f>
        <v>Durante o ano</v>
      </c>
      <c r="I47" s="19" t="str">
        <f>'[2]Modelo PAC'!I54</f>
        <v>3.3.90.39.16.0000</v>
      </c>
      <c r="J47" s="19" t="str">
        <f>'[2]Modelo PAC'!J54</f>
        <v>Serviço de manutenção e conservação dos bens moveis da Secretaria.</v>
      </c>
    </row>
    <row r="48" spans="1:10" s="2" customFormat="1" ht="45" x14ac:dyDescent="0.25">
      <c r="A48" s="22" t="str">
        <f>'[2]Modelo PAC'!A55</f>
        <v>BENS PATRIMÔNIAIS</v>
      </c>
      <c r="B48" s="22" t="str">
        <f>'[2]Modelo PAC'!B55</f>
        <v>BENS PATRIMÔNIAIS</v>
      </c>
      <c r="C48" s="22" t="str">
        <f>'[2]Modelo PAC'!C55</f>
        <v>MANUTENÇÃO E CONSERVAÇÃO DE BENS MOVEIS</v>
      </c>
      <c r="D48" s="22" t="str">
        <f>'[2]Modelo PAC'!D55</f>
        <v>SERVIÇO</v>
      </c>
      <c r="E48" s="22"/>
      <c r="F48" s="22">
        <f>'[2]Modelo PAC'!F55</f>
        <v>54.55</v>
      </c>
      <c r="G48" s="22">
        <f>'[2]Modelo PAC'!G55</f>
        <v>600</v>
      </c>
      <c r="H48" s="21" t="str">
        <f>'[2]Modelo PAC'!H55</f>
        <v>Durante o ano</v>
      </c>
      <c r="I48" s="22" t="str">
        <f>'[2]Modelo PAC'!I55</f>
        <v>3.3.90.39.17.0000</v>
      </c>
      <c r="J48" s="22" t="str">
        <f>'[2]Modelo PAC'!J55</f>
        <v>Serviço de para manutenção e conservação dos bens moveis da Secretaria.</v>
      </c>
    </row>
    <row r="49" spans="1:12" s="2" customFormat="1" x14ac:dyDescent="0.25">
      <c r="A49" s="25" t="s">
        <v>14</v>
      </c>
      <c r="B49" s="61"/>
      <c r="C49" s="61"/>
      <c r="D49" s="61"/>
      <c r="E49" s="61"/>
      <c r="F49" s="61"/>
      <c r="G49" s="61"/>
      <c r="H49" s="62"/>
      <c r="I49" s="61"/>
      <c r="J49" s="61"/>
      <c r="K49" s="91"/>
    </row>
    <row r="50" spans="1:12" s="2" customFormat="1" x14ac:dyDescent="0.25">
      <c r="A50" s="60"/>
      <c r="B50" s="24"/>
      <c r="C50" s="24"/>
      <c r="D50" s="24"/>
      <c r="E50" s="24"/>
      <c r="F50" s="31">
        <f>SUM(F51,F52,F53,F54,F55,F56,F57,F58,F59,F60,F61,F62,F63,F64,F65)</f>
        <v>3034.89</v>
      </c>
      <c r="G50" s="31">
        <f>SUM(G51,G52,G53,G54,G55,G56,G57,G58,G59,G60,G61,G62,G63,G64,G65)</f>
        <v>43258</v>
      </c>
      <c r="H50" s="24"/>
      <c r="I50" s="24"/>
      <c r="J50" s="24"/>
    </row>
    <row r="51" spans="1:12" s="2" customFormat="1" ht="75" x14ac:dyDescent="0.25">
      <c r="A51" s="30" t="s">
        <v>15</v>
      </c>
      <c r="B51" s="30" t="s">
        <v>21</v>
      </c>
      <c r="C51" s="27" t="s">
        <v>16</v>
      </c>
      <c r="D51" s="27" t="s">
        <v>20</v>
      </c>
      <c r="E51" s="27">
        <f>'[3]Modelo PAC'!D4</f>
        <v>250</v>
      </c>
      <c r="F51" s="28">
        <f>'[3]Modelo PAC'!E4</f>
        <v>13</v>
      </c>
      <c r="G51" s="28">
        <f>'[3]Modelo PAC'!F4</f>
        <v>3250</v>
      </c>
      <c r="H51" s="29" t="s">
        <v>39</v>
      </c>
      <c r="I51" s="27" t="str">
        <f>'[3]Modelo PAC'!H4</f>
        <v>3.3.90.30.00.00</v>
      </c>
      <c r="J51" s="27" t="str">
        <f>'[3]Modelo PAC'!I4</f>
        <v>Manutenção do sêmem</v>
      </c>
    </row>
    <row r="52" spans="1:12" s="2" customFormat="1" ht="45" x14ac:dyDescent="0.25">
      <c r="A52" s="27" t="s">
        <v>15</v>
      </c>
      <c r="B52" s="27" t="s">
        <v>21</v>
      </c>
      <c r="C52" s="27" t="s">
        <v>17</v>
      </c>
      <c r="D52" s="27" t="str">
        <f>'[3]Modelo PAC'!C5</f>
        <v>doses</v>
      </c>
      <c r="E52" s="27">
        <f>'[3]Modelo PAC'!D5</f>
        <v>300</v>
      </c>
      <c r="F52" s="28">
        <f>'[3]Modelo PAC'!E5</f>
        <v>6.5</v>
      </c>
      <c r="G52" s="28">
        <f>'[3]Modelo PAC'!F5</f>
        <v>1950</v>
      </c>
      <c r="H52" s="29" t="s">
        <v>39</v>
      </c>
      <c r="I52" s="27" t="str">
        <f>'[3]Modelo PAC'!H5</f>
        <v>3.3.90.30.00.00</v>
      </c>
      <c r="J52" s="27" t="str">
        <f>'[3]Modelo PAC'!I5</f>
        <v>Combater a brucelose bovina</v>
      </c>
    </row>
    <row r="53" spans="1:12" s="2" customFormat="1" x14ac:dyDescent="0.25">
      <c r="A53" s="27" t="s">
        <v>15</v>
      </c>
      <c r="B53" s="27" t="s">
        <v>21</v>
      </c>
      <c r="C53" s="27" t="s">
        <v>18</v>
      </c>
      <c r="D53" s="27" t="str">
        <f>'[3]Modelo PAC'!C6</f>
        <v>galão</v>
      </c>
      <c r="E53" s="27">
        <f>'[3]Modelo PAC'!D6</f>
        <v>4</v>
      </c>
      <c r="F53" s="28">
        <f>'[3]Modelo PAC'!E6</f>
        <v>1800</v>
      </c>
      <c r="G53" s="28">
        <f>'[3]Modelo PAC'!F6</f>
        <v>7200</v>
      </c>
      <c r="H53" s="29" t="s">
        <v>39</v>
      </c>
      <c r="I53" s="27" t="str">
        <f>'[3]Modelo PAC'!H6</f>
        <v>3.3.90.30.00.00</v>
      </c>
      <c r="J53" s="27" t="str">
        <f>'[3]Modelo PAC'!I6</f>
        <v>Controle Borrachudo</v>
      </c>
    </row>
    <row r="54" spans="1:12" s="2" customFormat="1" x14ac:dyDescent="0.25">
      <c r="A54" s="27" t="s">
        <v>15</v>
      </c>
      <c r="B54" s="27" t="s">
        <v>21</v>
      </c>
      <c r="C54" s="27" t="s">
        <v>19</v>
      </c>
      <c r="D54" s="27" t="str">
        <f>'[3]Modelo PAC'!C7</f>
        <v>toneladas</v>
      </c>
      <c r="E54" s="27">
        <f>'[3]Modelo PAC'!D7</f>
        <v>100</v>
      </c>
      <c r="F54" s="28">
        <f>'[3]Modelo PAC'!E7</f>
        <v>200</v>
      </c>
      <c r="G54" s="28">
        <f>'[3]Modelo PAC'!F7</f>
        <v>20000</v>
      </c>
      <c r="H54" s="29" t="s">
        <v>39</v>
      </c>
      <c r="I54" s="27" t="str">
        <f>'[3]Modelo PAC'!H7</f>
        <v>3.3.90.30.00.00</v>
      </c>
      <c r="J54" s="27" t="str">
        <f>'[3]Modelo PAC'!I7</f>
        <v>Correção acidez do solo</v>
      </c>
    </row>
    <row r="55" spans="1:12" ht="45" x14ac:dyDescent="0.25">
      <c r="A55" s="27" t="s">
        <v>15</v>
      </c>
      <c r="B55" s="27" t="s">
        <v>21</v>
      </c>
      <c r="C55" s="27" t="str">
        <f>'[3]Modelo PAC'!B12</f>
        <v>Aquisição de água mineral em galões de 20l, água 500ml</v>
      </c>
      <c r="D55" s="27" t="str">
        <f>'[3]Modelo PAC'!C12</f>
        <v>Galões</v>
      </c>
      <c r="E55" s="27">
        <f>'[3]Modelo PAC'!D12</f>
        <v>40</v>
      </c>
      <c r="F55" s="28">
        <f>'[3]Modelo PAC'!E12</f>
        <v>17</v>
      </c>
      <c r="G55" s="28">
        <f>'[3]Modelo PAC'!F12</f>
        <v>680</v>
      </c>
      <c r="H55" s="27" t="str">
        <f>'[3]Modelo PAC'!G12</f>
        <v>Durante o ano</v>
      </c>
      <c r="I55" s="27" t="str">
        <f>'[3]Modelo PAC'!H12</f>
        <v>3.3.90.30.00.00</v>
      </c>
      <c r="J55" s="27" t="str">
        <f>'[3]Modelo PAC'!I12</f>
        <v>Uso na secretaria</v>
      </c>
    </row>
    <row r="56" spans="1:12" ht="30" x14ac:dyDescent="0.25">
      <c r="A56" s="27" t="s">
        <v>15</v>
      </c>
      <c r="B56" s="27" t="s">
        <v>21</v>
      </c>
      <c r="C56" s="27" t="str">
        <f>'[3]Modelo PAC'!B29</f>
        <v>Aquisição de Ferramentas</v>
      </c>
      <c r="D56" s="27" t="str">
        <f>'[3]Modelo PAC'!C29</f>
        <v>unidades</v>
      </c>
      <c r="E56" s="27">
        <f>'[3]Modelo PAC'!D29</f>
        <v>30</v>
      </c>
      <c r="F56" s="28">
        <f>'[3]Modelo PAC'!E29</f>
        <v>63</v>
      </c>
      <c r="G56" s="28">
        <f>'[3]Modelo PAC'!F29</f>
        <v>1890</v>
      </c>
      <c r="H56" s="27" t="str">
        <f>'[3]Modelo PAC'!G29</f>
        <v>Durante o ano</v>
      </c>
      <c r="I56" s="27" t="str">
        <f>'[3]Modelo PAC'!H29</f>
        <v>3.3.90.30.00.00</v>
      </c>
      <c r="J56" s="27" t="str">
        <f>'[3]Modelo PAC'!I29</f>
        <v>Uso na manutenção das maquinas</v>
      </c>
    </row>
    <row r="57" spans="1:12" ht="30" x14ac:dyDescent="0.25">
      <c r="A57" s="27" t="s">
        <v>15</v>
      </c>
      <c r="B57" s="27" t="s">
        <v>21</v>
      </c>
      <c r="C57" s="27" t="str">
        <f>'[3]Modelo PAC'!B28</f>
        <v>Aquisição de blocos autocopiativos</v>
      </c>
      <c r="D57" s="27" t="str">
        <f>'[3]Modelo PAC'!C28</f>
        <v>unidades</v>
      </c>
      <c r="E57" s="27">
        <f>'[3]Modelo PAC'!D28</f>
        <v>40</v>
      </c>
      <c r="F57" s="28">
        <f>'[3]Modelo PAC'!E28</f>
        <v>25</v>
      </c>
      <c r="G57" s="28">
        <f>'[3]Modelo PAC'!F28</f>
        <v>1000</v>
      </c>
      <c r="H57" s="27" t="str">
        <f>'[3]Modelo PAC'!G28</f>
        <v>Durante o ano</v>
      </c>
      <c r="I57" s="27" t="str">
        <f>'[3]Modelo PAC'!H28</f>
        <v>3.3.90.30.00.00</v>
      </c>
      <c r="J57" s="27" t="str">
        <f>'[3]Modelo PAC'!I28</f>
        <v>Preenchimento das horas agricultores</v>
      </c>
    </row>
    <row r="58" spans="1:12" ht="30" x14ac:dyDescent="0.25">
      <c r="A58" s="27" t="s">
        <v>15</v>
      </c>
      <c r="B58" s="27" t="s">
        <v>21</v>
      </c>
      <c r="C58" s="27" t="str">
        <f>'[3]Modelo PAC'!B15</f>
        <v>Aquisição de material de higiene e limpeza</v>
      </c>
      <c r="D58" s="27" t="str">
        <f>'[3]Modelo PAC'!C15</f>
        <v>unidades</v>
      </c>
      <c r="E58" s="27">
        <f>'[3]Modelo PAC'!D15</f>
        <v>26</v>
      </c>
      <c r="F58" s="28">
        <f>'[3]Modelo PAC'!E15</f>
        <v>38.450000000000003</v>
      </c>
      <c r="G58" s="28">
        <f>'[3]Modelo PAC'!F15</f>
        <v>1000</v>
      </c>
      <c r="H58" s="27" t="str">
        <f>'[3]Modelo PAC'!G15</f>
        <v>Durante o ano</v>
      </c>
      <c r="I58" s="27" t="str">
        <f>'[3]Modelo PAC'!H15</f>
        <v>3.3.90.30.00.00</v>
      </c>
      <c r="J58" s="27" t="str">
        <f>'[3]Modelo PAC'!I15</f>
        <v>Uso na secretaria</v>
      </c>
    </row>
    <row r="59" spans="1:12" ht="30" x14ac:dyDescent="0.25">
      <c r="A59" s="27" t="s">
        <v>15</v>
      </c>
      <c r="B59" s="27" t="s">
        <v>21</v>
      </c>
      <c r="C59" s="27" t="str">
        <f>'[3]Modelo PAC'!B16</f>
        <v>Aquisição de material de expediente</v>
      </c>
      <c r="D59" s="27" t="str">
        <f>'[3]Modelo PAC'!C16</f>
        <v>unidades</v>
      </c>
      <c r="E59" s="27">
        <f>'[3]Modelo PAC'!D16</f>
        <v>42</v>
      </c>
      <c r="F59" s="28">
        <f>'[3]Modelo PAC'!E16</f>
        <v>47.61</v>
      </c>
      <c r="G59" s="28">
        <f>'[3]Modelo PAC'!F16</f>
        <v>2000</v>
      </c>
      <c r="H59" s="27" t="s">
        <v>39</v>
      </c>
      <c r="I59" s="27" t="str">
        <f>'[3]Modelo PAC'!H16</f>
        <v>3.3.90.30.00.00</v>
      </c>
      <c r="J59" s="27" t="str">
        <f>'[3]Modelo PAC'!I16</f>
        <v>Uso na secretaria</v>
      </c>
      <c r="L59" s="35"/>
    </row>
    <row r="60" spans="1:12" x14ac:dyDescent="0.25">
      <c r="A60" s="27" t="s">
        <v>15</v>
      </c>
      <c r="B60" s="27" t="s">
        <v>21</v>
      </c>
      <c r="C60" s="27" t="str">
        <f>'[3]Modelo PAC'!B30</f>
        <v>Aquisição de EPI'S</v>
      </c>
      <c r="D60" s="27" t="str">
        <f>'[3]Modelo PAC'!C30</f>
        <v>unidades</v>
      </c>
      <c r="E60" s="27">
        <f>'[3]Modelo PAC'!D30</f>
        <v>12</v>
      </c>
      <c r="F60" s="28">
        <f>'[3]Modelo PAC'!E30</f>
        <v>133.33000000000001</v>
      </c>
      <c r="G60" s="28">
        <f>'[3]Modelo PAC'!F30</f>
        <v>1600</v>
      </c>
      <c r="H60" s="27" t="str">
        <f>'[3]Modelo PAC'!G17</f>
        <v>Durante o ano</v>
      </c>
      <c r="I60" s="27" t="str">
        <f>'[3]Modelo PAC'!H30</f>
        <v>3.3.90.30.00.00</v>
      </c>
      <c r="J60" s="27" t="str">
        <f>'[3]Modelo PAC'!I30</f>
        <v>Para proteção dos operadores</v>
      </c>
    </row>
    <row r="61" spans="1:12" ht="45" x14ac:dyDescent="0.25">
      <c r="A61" s="27" t="s">
        <v>15</v>
      </c>
      <c r="B61" s="27" t="s">
        <v>21</v>
      </c>
      <c r="C61" s="27" t="str">
        <f>'[3]Modelo PAC'!B40</f>
        <v>Aquisição de material de divulgação/gráfico/impresso informativo</v>
      </c>
      <c r="D61" s="27" t="str">
        <f>'[3]Modelo PAC'!C40</f>
        <v>unidades</v>
      </c>
      <c r="E61" s="27">
        <f>'[3]Modelo PAC'!D40</f>
        <v>500</v>
      </c>
      <c r="F61" s="28">
        <f>'[3]Modelo PAC'!E40</f>
        <v>2</v>
      </c>
      <c r="G61" s="28">
        <f>'[3]Modelo PAC'!F40</f>
        <v>1000</v>
      </c>
      <c r="H61" s="27" t="str">
        <f>'[3]Modelo PAC'!G40</f>
        <v>Durante o ano</v>
      </c>
      <c r="I61" s="27" t="str">
        <f>'[3]Modelo PAC'!H40</f>
        <v>3.3.90.30.00.00</v>
      </c>
      <c r="J61" s="27" t="str">
        <f>'[3]Modelo PAC'!I40</f>
        <v>Material para divulgação de eventos</v>
      </c>
    </row>
    <row r="62" spans="1:12" ht="45" x14ac:dyDescent="0.25">
      <c r="A62" s="27" t="s">
        <v>15</v>
      </c>
      <c r="B62" s="27" t="s">
        <v>21</v>
      </c>
      <c r="C62" s="27" t="str">
        <f>'[3]Modelo PAC'!B44</f>
        <v>Aquisição de Equipamentos eletrônicos</v>
      </c>
      <c r="D62" s="27" t="str">
        <f>'[3]Modelo PAC'!C44</f>
        <v>unidades</v>
      </c>
      <c r="E62" s="27">
        <f>'[3]Modelo PAC'!D44</f>
        <v>2</v>
      </c>
      <c r="F62" s="28">
        <f>'[3]Modelo PAC'!E44</f>
        <v>600</v>
      </c>
      <c r="G62" s="28">
        <f>'[3]Modelo PAC'!F44</f>
        <v>1200</v>
      </c>
      <c r="H62" s="27" t="str">
        <f>'[3]Modelo PAC'!G44</f>
        <v>Durante o ano</v>
      </c>
      <c r="I62" s="27" t="str">
        <f>'[3]Modelo PAC'!H44</f>
        <v>4.4.90.52.00.00</v>
      </c>
      <c r="J62" s="27" t="str">
        <f>'[3]Modelo PAC'!I44</f>
        <v>Equipamentos para uso na secretaria</v>
      </c>
    </row>
    <row r="63" spans="1:12" x14ac:dyDescent="0.25">
      <c r="A63" s="27" t="s">
        <v>15</v>
      </c>
      <c r="B63" s="27" t="s">
        <v>21</v>
      </c>
      <c r="C63" s="27" t="str">
        <f>'[3]Modelo PAC'!B46</f>
        <v>Aquisição de carimbos</v>
      </c>
      <c r="D63" s="27" t="str">
        <f>'[3]Modelo PAC'!C46</f>
        <v>Unidades</v>
      </c>
      <c r="E63" s="27">
        <f>'[3]Modelo PAC'!D46</f>
        <v>42</v>
      </c>
      <c r="F63" s="28">
        <f>'[3]Modelo PAC'!E46</f>
        <v>4</v>
      </c>
      <c r="G63" s="28">
        <f>'[3]Modelo PAC'!F46</f>
        <v>168</v>
      </c>
      <c r="H63" s="27" t="str">
        <f>'[3]Modelo PAC'!G46</f>
        <v>Durante o ano</v>
      </c>
      <c r="I63" s="27" t="str">
        <f>'[3]Modelo PAC'!H46</f>
        <v>3.3.90.30.00.00</v>
      </c>
      <c r="J63" s="27" t="str">
        <f>'[3]Modelo PAC'!I46</f>
        <v>Para uso dos funcionarios da secretaria</v>
      </c>
    </row>
    <row r="64" spans="1:12" ht="45" x14ac:dyDescent="0.25">
      <c r="A64" s="27" t="s">
        <v>15</v>
      </c>
      <c r="B64" s="27" t="s">
        <v>21</v>
      </c>
      <c r="C64" s="27" t="str">
        <f>'[3]Modelo PAC'!B53</f>
        <v>Aquisição de crachás de identificação funcional e acessórios</v>
      </c>
      <c r="D64" s="27" t="str">
        <f>'[3]Modelo PAC'!C53</f>
        <v>unidades</v>
      </c>
      <c r="E64" s="27">
        <f>'[3]Modelo PAC'!D53</f>
        <v>2</v>
      </c>
      <c r="F64" s="28">
        <f>'[3]Modelo PAC'!E53</f>
        <v>35</v>
      </c>
      <c r="G64" s="28">
        <f>'[3]Modelo PAC'!F53</f>
        <v>70</v>
      </c>
      <c r="H64" s="27" t="str">
        <f>'[3]Modelo PAC'!G47</f>
        <v>Durante o ano</v>
      </c>
      <c r="I64" s="27" t="str">
        <f>'[3]Modelo PAC'!H53</f>
        <v>4.4.90.52.00.00</v>
      </c>
      <c r="J64" s="27" t="str">
        <f>'[3]Modelo PAC'!I53</f>
        <v>Identificação de funcionário</v>
      </c>
    </row>
    <row r="65" spans="1:10" ht="30" x14ac:dyDescent="0.25">
      <c r="A65" s="27" t="s">
        <v>15</v>
      </c>
      <c r="B65" s="27" t="s">
        <v>21</v>
      </c>
      <c r="C65" s="27" t="str">
        <f>'[3]Modelo PAC'!B66</f>
        <v>Aquisição de Brindes para palestrantes</v>
      </c>
      <c r="D65" s="27" t="str">
        <f>'[3]Modelo PAC'!C66</f>
        <v>unidades</v>
      </c>
      <c r="E65" s="27">
        <f>'[3]Modelo PAC'!D66</f>
        <v>5</v>
      </c>
      <c r="F65" s="28">
        <f>'[3]Modelo PAC'!E66</f>
        <v>50</v>
      </c>
      <c r="G65" s="28">
        <f>'[3]Modelo PAC'!F66</f>
        <v>250</v>
      </c>
      <c r="H65" s="27" t="s">
        <v>39</v>
      </c>
      <c r="I65" s="27" t="str">
        <f>'[3]Modelo PAC'!H66</f>
        <v>3.3.90.30.00.00</v>
      </c>
      <c r="J65" s="27" t="str">
        <f>'[3]Modelo PAC'!I66</f>
        <v>Lembretes para palestrantes</v>
      </c>
    </row>
    <row r="66" spans="1:10" x14ac:dyDescent="0.25">
      <c r="A66" s="26"/>
      <c r="B66" s="26"/>
      <c r="C66" s="26"/>
      <c r="D66" s="26"/>
      <c r="E66" s="26"/>
      <c r="F66" s="26"/>
      <c r="G66" s="26"/>
      <c r="H66" s="26"/>
      <c r="I66" s="26"/>
      <c r="J66" s="26"/>
    </row>
    <row r="67" spans="1:10" ht="45.75" customHeight="1" x14ac:dyDescent="0.25">
      <c r="A67" s="26"/>
      <c r="B67" s="27"/>
      <c r="C67" s="26"/>
      <c r="D67" s="26"/>
      <c r="E67" s="26"/>
      <c r="F67" s="26"/>
      <c r="G67" s="26"/>
      <c r="H67" s="26"/>
      <c r="I67" s="26"/>
      <c r="J67" s="26"/>
    </row>
    <row r="68" spans="1:10" ht="45" x14ac:dyDescent="0.25">
      <c r="A68" s="30" t="str">
        <f>A23</f>
        <v>SERVIÇOS</v>
      </c>
      <c r="B68" s="30" t="s">
        <v>22</v>
      </c>
      <c r="C68" s="27"/>
      <c r="D68" s="27"/>
      <c r="E68" s="27"/>
      <c r="F68" s="33">
        <f>SUM(F69,F70,F71,F72,F73,F74,F75,F76,F77,F78,F79,F80,F81,F82,F83,F84,F85,F86,F87,F88,F89,F90,F92,F93)</f>
        <v>17311.38</v>
      </c>
      <c r="G68" s="33">
        <f>SUM(G69,G70,G71,G72,G73,G74,G75,G76,G77,G78,G79,G80,G81,G82,G83,G84,G85,G86,G87,G88,G89,G90,G91,G92,G93)</f>
        <v>450904</v>
      </c>
      <c r="H68" s="27"/>
      <c r="I68" s="27"/>
      <c r="J68" s="27"/>
    </row>
    <row r="69" spans="1:10" ht="45" x14ac:dyDescent="0.25">
      <c r="A69" s="27" t="str">
        <f>A24</f>
        <v>SERVIÇOS</v>
      </c>
      <c r="B69" s="27" t="s">
        <v>22</v>
      </c>
      <c r="C69" s="27" t="str">
        <f>'[3]Modelo PAC'!B9</f>
        <v>Manutenção 
e conservação
predial</v>
      </c>
      <c r="D69" s="27" t="str">
        <f>'[3]Modelo PAC'!C9</f>
        <v>Material</v>
      </c>
      <c r="E69" s="27">
        <f>'[3]Modelo PAC'!D9</f>
        <v>100</v>
      </c>
      <c r="F69" s="28">
        <f>'[3]Modelo PAC'!E9</f>
        <v>133</v>
      </c>
      <c r="G69" s="28">
        <f>'[3]Modelo PAC'!F9</f>
        <v>13300</v>
      </c>
      <c r="H69" s="27" t="str">
        <f>'[3]Modelo PAC'!G9</f>
        <v>Durante o ano</v>
      </c>
      <c r="I69" s="27" t="str">
        <f>'[3]Modelo PAC'!H9</f>
        <v>3.3.90.39.00.00</v>
      </c>
      <c r="J69" s="27" t="str">
        <f>'[3]Modelo PAC'!I9</f>
        <v>Troca de forro e tabuas assoalho</v>
      </c>
    </row>
    <row r="70" spans="1:10" ht="60" x14ac:dyDescent="0.25">
      <c r="A70" s="27" t="str">
        <f>A25</f>
        <v>SERVIÇOS</v>
      </c>
      <c r="B70" s="27" t="s">
        <v>22</v>
      </c>
      <c r="C70" s="27" t="str">
        <f>'[3]Modelo PAC'!B10</f>
        <v>Serviço de
assistência técnica e
manutenção de
computadores</v>
      </c>
      <c r="D70" s="27" t="str">
        <f>'[3]Modelo PAC'!C10</f>
        <v>Hora</v>
      </c>
      <c r="E70" s="27">
        <f>'[3]Modelo PAC'!D10</f>
        <v>30</v>
      </c>
      <c r="F70" s="28">
        <f>'[3]Modelo PAC'!E10</f>
        <v>60</v>
      </c>
      <c r="G70" s="28">
        <f>'[3]Modelo PAC'!F10</f>
        <v>1800</v>
      </c>
      <c r="H70" s="27" t="str">
        <f>'[3]Modelo PAC'!G10</f>
        <v>Durante o ano</v>
      </c>
      <c r="I70" s="27" t="str">
        <f>'[3]Modelo PAC'!H10</f>
        <v>3.3.90.40.00.00</v>
      </c>
      <c r="J70" s="27" t="str">
        <f>'[3]Modelo PAC'!I10</f>
        <v>Concerto de computadores</v>
      </c>
    </row>
    <row r="71" spans="1:10" ht="45" x14ac:dyDescent="0.25">
      <c r="A71" s="27" t="str">
        <f>A26</f>
        <v>SERVIÇOS</v>
      </c>
      <c r="B71" s="27" t="s">
        <v>22</v>
      </c>
      <c r="C71" s="27" t="str">
        <f>'[3]Modelo PAC'!B11</f>
        <v>Manutenção de internet</v>
      </c>
      <c r="D71" s="27" t="str">
        <f>'[3]Modelo PAC'!C11</f>
        <v>Hora</v>
      </c>
      <c r="E71" s="27">
        <f>'[3]Modelo PAC'!D11</f>
        <v>10</v>
      </c>
      <c r="F71" s="28">
        <f>'[3]Modelo PAC'!E11</f>
        <v>60</v>
      </c>
      <c r="G71" s="28">
        <f>'[3]Modelo PAC'!F11</f>
        <v>600</v>
      </c>
      <c r="H71" s="27" t="str">
        <f>'[3]Modelo PAC'!G11</f>
        <v>Durante o ano</v>
      </c>
      <c r="I71" s="27" t="str">
        <f>'[3]Modelo PAC'!H11</f>
        <v>3.3.90.39.00.00</v>
      </c>
      <c r="J71" s="27" t="str">
        <f>'[3]Modelo PAC'!I11</f>
        <v>Concerto da internet</v>
      </c>
    </row>
    <row r="72" spans="1:10" ht="45" x14ac:dyDescent="0.25">
      <c r="A72" s="27" t="e">
        <f>#REF!</f>
        <v>#REF!</v>
      </c>
      <c r="B72" s="27" t="s">
        <v>22</v>
      </c>
      <c r="C72" s="27" t="str">
        <f>'[3]Modelo PAC'!B26</f>
        <v>Aquisição de recargas e botijões de gás</v>
      </c>
      <c r="D72" s="27" t="str">
        <f>'[3]Modelo PAC'!C26</f>
        <v>Butijão</v>
      </c>
      <c r="E72" s="27">
        <f>'[3]Modelo PAC'!D26</f>
        <v>2</v>
      </c>
      <c r="F72" s="28">
        <f>'[3]Modelo PAC'!E26</f>
        <v>150</v>
      </c>
      <c r="G72" s="28">
        <f>'[3]Modelo PAC'!F26</f>
        <v>300</v>
      </c>
      <c r="H72" s="27" t="str">
        <f>'[3]Modelo PAC'!G26</f>
        <v>Durante o ano</v>
      </c>
      <c r="I72" s="27" t="str">
        <f>'[3]Modelo PAC'!H26</f>
        <v>3.3.90.30.00.00</v>
      </c>
      <c r="J72" s="27" t="str">
        <f>'[3]Modelo PAC'!I26</f>
        <v>Uso na cozinha da secretaria</v>
      </c>
    </row>
    <row r="73" spans="1:10" ht="75" x14ac:dyDescent="0.25">
      <c r="A73" s="27" t="str">
        <f t="shared" ref="A73:A79" si="0">A27</f>
        <v>SERVIÇOS</v>
      </c>
      <c r="B73" s="27" t="s">
        <v>22</v>
      </c>
      <c r="C73" s="27" t="str">
        <f>'[3]Modelo PAC'!B27</f>
        <v>Aquisição de Condicionadores de ar, serviços de instalação, desinstalação, limpeza e manutenção.</v>
      </c>
      <c r="D73" s="27" t="str">
        <f>'[3]Modelo PAC'!C27</f>
        <v>unidades</v>
      </c>
      <c r="E73" s="27">
        <f>'[3]Modelo PAC'!D27</f>
        <v>1</v>
      </c>
      <c r="F73" s="28">
        <f>'[3]Modelo PAC'!E27</f>
        <v>2000</v>
      </c>
      <c r="G73" s="28">
        <f>'[3]Modelo PAC'!F27</f>
        <v>2000</v>
      </c>
      <c r="H73" s="27" t="str">
        <f>'[3]Modelo PAC'!G27</f>
        <v>Durante o ano</v>
      </c>
      <c r="I73" s="27" t="str">
        <f>'[3]Modelo PAC'!H27</f>
        <v>4.4.90.52.00.00</v>
      </c>
      <c r="J73" s="27" t="str">
        <f>'[3]Modelo PAC'!I27</f>
        <v>Uso na sala</v>
      </c>
    </row>
    <row r="74" spans="1:10" ht="45" x14ac:dyDescent="0.25">
      <c r="A74" s="27" t="str">
        <f t="shared" si="0"/>
        <v>SERVIÇOS</v>
      </c>
      <c r="B74" s="27" t="s">
        <v>22</v>
      </c>
      <c r="C74" s="27" t="str">
        <f>'[3]Modelo PAC'!B31</f>
        <v>Concerto de pneus leves</v>
      </c>
      <c r="D74" s="27" t="str">
        <f>'[3]Modelo PAC'!C31</f>
        <v>unidades</v>
      </c>
      <c r="E74" s="27">
        <f>'[3]Modelo PAC'!D31</f>
        <v>40</v>
      </c>
      <c r="F74" s="28">
        <f>'[3]Modelo PAC'!E31</f>
        <v>30</v>
      </c>
      <c r="G74" s="28">
        <f>'[3]Modelo PAC'!F31</f>
        <v>1200</v>
      </c>
      <c r="H74" s="27" t="str">
        <f>'[3]Modelo PAC'!G31</f>
        <v>Durante o ano</v>
      </c>
      <c r="I74" s="27" t="str">
        <f>'[3]Modelo PAC'!H31</f>
        <v>3.3.90.39.00.00</v>
      </c>
      <c r="J74" s="27" t="str">
        <f>'[3]Modelo PAC'!I31</f>
        <v>Reparos dos pneus</v>
      </c>
    </row>
    <row r="75" spans="1:10" ht="45" x14ac:dyDescent="0.25">
      <c r="A75" s="27" t="str">
        <f t="shared" si="0"/>
        <v>SERVIÇOS</v>
      </c>
      <c r="B75" s="27" t="s">
        <v>22</v>
      </c>
      <c r="C75" s="27" t="str">
        <f>'[3]Modelo PAC'!B32</f>
        <v>Trocas de pneus leves</v>
      </c>
      <c r="D75" s="27" t="str">
        <f>'[3]Modelo PAC'!C32</f>
        <v>unidades</v>
      </c>
      <c r="E75" s="27">
        <f>'[3]Modelo PAC'!D32</f>
        <v>18</v>
      </c>
      <c r="F75" s="28">
        <f>'[3]Modelo PAC'!E32</f>
        <v>25</v>
      </c>
      <c r="G75" s="28">
        <f>'[3]Modelo PAC'!F32</f>
        <v>450</v>
      </c>
      <c r="H75" s="27" t="str">
        <f>'[3]Modelo PAC'!G32</f>
        <v>Durante o ano</v>
      </c>
      <c r="I75" s="27" t="str">
        <f>'[3]Modelo PAC'!H32</f>
        <v>3.3.90.39.00.00</v>
      </c>
      <c r="J75" s="27" t="str">
        <f>'[3]Modelo PAC'!I32</f>
        <v>Substituição de pneus gastos ou danificados</v>
      </c>
    </row>
    <row r="76" spans="1:10" ht="45" x14ac:dyDescent="0.25">
      <c r="A76" s="27" t="str">
        <f t="shared" si="0"/>
        <v>SERVIÇOS</v>
      </c>
      <c r="B76" s="27" t="s">
        <v>22</v>
      </c>
      <c r="C76" s="27" t="str">
        <f>'[3]Modelo PAC'!B33</f>
        <v>Concerto de pneus Pesados</v>
      </c>
      <c r="D76" s="27" t="str">
        <f>'[3]Modelo PAC'!C33</f>
        <v>unidades</v>
      </c>
      <c r="E76" s="27">
        <f>'[3]Modelo PAC'!D33</f>
        <v>40</v>
      </c>
      <c r="F76" s="28">
        <f>'[3]Modelo PAC'!E33</f>
        <v>80</v>
      </c>
      <c r="G76" s="28">
        <f>'[3]Modelo PAC'!F33</f>
        <v>3200</v>
      </c>
      <c r="H76" s="27" t="str">
        <f>'[3]Modelo PAC'!G33</f>
        <v>Durante o ano</v>
      </c>
      <c r="I76" s="27" t="str">
        <f>'[3]Modelo PAC'!H33</f>
        <v>3.3.90.39.00.00</v>
      </c>
      <c r="J76" s="27" t="str">
        <f>'[3]Modelo PAC'!I33</f>
        <v>Reparos dos pneus</v>
      </c>
    </row>
    <row r="77" spans="1:10" ht="45" x14ac:dyDescent="0.25">
      <c r="A77" s="27" t="str">
        <f t="shared" si="0"/>
        <v>SERVIÇOS</v>
      </c>
      <c r="B77" s="27" t="s">
        <v>22</v>
      </c>
      <c r="C77" s="27" t="str">
        <f>'[3]Modelo PAC'!B34</f>
        <v>Trocas de pneus Pesados</v>
      </c>
      <c r="D77" s="27" t="str">
        <f>'[3]Modelo PAC'!C34</f>
        <v>unidades</v>
      </c>
      <c r="E77" s="27">
        <f>'[3]Modelo PAC'!D34</f>
        <v>30</v>
      </c>
      <c r="F77" s="28">
        <f>'[3]Modelo PAC'!E34</f>
        <v>40</v>
      </c>
      <c r="G77" s="28">
        <f>'[3]Modelo PAC'!F34</f>
        <v>1200</v>
      </c>
      <c r="H77" s="27" t="str">
        <f>'[3]Modelo PAC'!G34</f>
        <v>Durante o ano</v>
      </c>
      <c r="I77" s="27" t="str">
        <f>'[3]Modelo PAC'!H34</f>
        <v>3.3.90.39.00.00</v>
      </c>
      <c r="J77" s="27" t="str">
        <f>'[3]Modelo PAC'!I34</f>
        <v>Substituição de pneus gastos ou danificados</v>
      </c>
    </row>
    <row r="78" spans="1:10" ht="45" x14ac:dyDescent="0.25">
      <c r="A78" s="27" t="str">
        <f t="shared" si="0"/>
        <v>SERVIÇOS</v>
      </c>
      <c r="B78" s="27" t="s">
        <v>22</v>
      </c>
      <c r="C78" s="27" t="str">
        <f>'[3]Modelo PAC'!B38</f>
        <v>Serviços de Plotagem, Encadernações e cópias</v>
      </c>
      <c r="D78" s="27" t="str">
        <f>'[3]Modelo PAC'!C38</f>
        <v>unidades</v>
      </c>
      <c r="E78" s="27">
        <f>'[3]Modelo PAC'!D38</f>
        <v>10</v>
      </c>
      <c r="F78" s="28">
        <f>'[3]Modelo PAC'!E38</f>
        <v>90</v>
      </c>
      <c r="G78" s="28">
        <f>'[3]Modelo PAC'!F38</f>
        <v>900</v>
      </c>
      <c r="H78" s="27" t="str">
        <f>'[3]Modelo PAC'!G38</f>
        <v>Durante o ano</v>
      </c>
      <c r="I78" s="27" t="str">
        <f>'[3]Modelo PAC'!H38</f>
        <v>3.3.90.39.00.00</v>
      </c>
      <c r="J78" s="27" t="str">
        <f>'[3]Modelo PAC'!I38</f>
        <v>Confecção de mapas e encadernações</v>
      </c>
    </row>
    <row r="79" spans="1:10" ht="45" x14ac:dyDescent="0.25">
      <c r="A79" s="27" t="str">
        <f t="shared" si="0"/>
        <v>SERVIÇOS</v>
      </c>
      <c r="B79" s="27" t="s">
        <v>22</v>
      </c>
      <c r="C79" s="27" t="str">
        <f>'[3]Modelo PAC'!B41</f>
        <v>Contratação de serviços de Telefonia Móvel</v>
      </c>
      <c r="D79" s="27" t="str">
        <f>'[3]Modelo PAC'!C41</f>
        <v>Mensalidade</v>
      </c>
      <c r="E79" s="27">
        <f>'[3]Modelo PAC'!D41</f>
        <v>12</v>
      </c>
      <c r="F79" s="28">
        <f>'[3]Modelo PAC'!E41</f>
        <v>42</v>
      </c>
      <c r="G79" s="28">
        <f>'[3]Modelo PAC'!F41</f>
        <v>504</v>
      </c>
      <c r="H79" s="27" t="str">
        <f>'[3]Modelo PAC'!G41</f>
        <v>Durante o ano</v>
      </c>
      <c r="I79" s="27" t="str">
        <f>'[3]Modelo PAC'!H41</f>
        <v>3.3.90.39.00.00</v>
      </c>
      <c r="J79" s="27" t="str">
        <f>'[3]Modelo PAC'!I41</f>
        <v>Para uso na secretaria</v>
      </c>
    </row>
    <row r="80" spans="1:10" ht="60" x14ac:dyDescent="0.25">
      <c r="A80" s="27" t="e">
        <f>#REF!</f>
        <v>#REF!</v>
      </c>
      <c r="B80" s="27" t="s">
        <v>22</v>
      </c>
      <c r="C80" s="27" t="str">
        <f>'[3]Modelo PAC'!B42</f>
        <v xml:space="preserve">Serviço de castrações de cães e gatos da população de baixa renda do municipio </v>
      </c>
      <c r="D80" s="27" t="str">
        <f>'[3]Modelo PAC'!C42</f>
        <v>unidades</v>
      </c>
      <c r="E80" s="27">
        <f>'[3]Modelo PAC'!D42</f>
        <v>125</v>
      </c>
      <c r="F80" s="28">
        <f>'[3]Modelo PAC'!E42</f>
        <v>240</v>
      </c>
      <c r="G80" s="28">
        <f>'[3]Modelo PAC'!F42</f>
        <v>30000</v>
      </c>
      <c r="H80" s="27" t="str">
        <f>'[3]Modelo PAC'!G42</f>
        <v>Durante o ano</v>
      </c>
      <c r="I80" s="27" t="str">
        <f>'[3]Modelo PAC'!H42</f>
        <v>3.3.90.39.00.00</v>
      </c>
      <c r="J80" s="27" t="str">
        <f>'[3]Modelo PAC'!I42</f>
        <v>Diminuir a população de cães e gatos no municipio</v>
      </c>
    </row>
    <row r="81" spans="1:10" ht="60" x14ac:dyDescent="0.25">
      <c r="A81" s="27" t="str">
        <f>A34</f>
        <v>SERVIÇOS</v>
      </c>
      <c r="B81" s="27" t="s">
        <v>22</v>
      </c>
      <c r="C81" s="27" t="str">
        <f>'[3]Modelo PAC'!B43</f>
        <v>Contratação de médico veterinário para realização de vacina contra bruselose</v>
      </c>
      <c r="D81" s="27" t="str">
        <f>'[3]Modelo PAC'!C43</f>
        <v>por dose</v>
      </c>
      <c r="E81" s="27">
        <f>'[3]Modelo PAC'!D43</f>
        <v>300</v>
      </c>
      <c r="F81" s="28">
        <f>'[3]Modelo PAC'!E43</f>
        <v>20</v>
      </c>
      <c r="G81" s="28">
        <f>'[3]Modelo PAC'!F43</f>
        <v>6000</v>
      </c>
      <c r="H81" s="27" t="str">
        <f>'[3]Modelo PAC'!G43</f>
        <v>01/05 e 01/11/2026</v>
      </c>
      <c r="I81" s="27" t="str">
        <f>'[3]Modelo PAC'!H43</f>
        <v>3.3.90.39.00.00</v>
      </c>
      <c r="J81" s="27" t="str">
        <f>'[3]Modelo PAC'!I43</f>
        <v>Controle da Bruselose</v>
      </c>
    </row>
    <row r="82" spans="1:10" ht="60" x14ac:dyDescent="0.25">
      <c r="A82" s="27" t="str">
        <f>A41</f>
        <v>SERVIÇOS</v>
      </c>
      <c r="B82" s="27" t="s">
        <v>22</v>
      </c>
      <c r="C82" s="27" t="str">
        <f>'[3]Modelo PAC'!B45</f>
        <v>Contratação do serviço de controle integrado de pragas -Dedetização</v>
      </c>
      <c r="D82" s="27" t="str">
        <f>'[3]Modelo PAC'!C45</f>
        <v>unidades</v>
      </c>
      <c r="E82" s="27">
        <f>'[3]Modelo PAC'!D45</f>
        <v>1</v>
      </c>
      <c r="F82" s="28">
        <f>'[3]Modelo PAC'!E45</f>
        <v>800</v>
      </c>
      <c r="G82" s="28">
        <f>'[3]Modelo PAC'!F45</f>
        <v>800</v>
      </c>
      <c r="H82" s="27" t="s">
        <v>39</v>
      </c>
      <c r="I82" s="27" t="str">
        <f>'[3]Modelo PAC'!H45</f>
        <v>3.3.90.39.00.00</v>
      </c>
      <c r="J82" s="27" t="str">
        <f>'[3]Modelo PAC'!I45</f>
        <v>Objetiva eliminar, controlar e prevenir infestações de pragas como insetos e roedores, protegendo a saúde humana e evitando danos materiais</v>
      </c>
    </row>
    <row r="83" spans="1:10" ht="45" x14ac:dyDescent="0.25">
      <c r="A83" s="27" t="s">
        <v>23</v>
      </c>
      <c r="B83" s="27" t="s">
        <v>22</v>
      </c>
      <c r="C83" s="27" t="str">
        <f>'[3]Modelo PAC'!B47</f>
        <v>Aquisição de peças e serviços para manutenção da frota</v>
      </c>
      <c r="D83" s="27" t="str">
        <f>'[3]Modelo PAC'!C47</f>
        <v>unidades</v>
      </c>
      <c r="E83" s="27">
        <f>'[3]Modelo PAC'!D47</f>
        <v>171</v>
      </c>
      <c r="F83" s="28">
        <f>'[3]Modelo PAC'!E47</f>
        <v>1754.38</v>
      </c>
      <c r="G83" s="28">
        <f>'[3]Modelo PAC'!F47</f>
        <v>300000</v>
      </c>
      <c r="H83" s="27" t="str">
        <f>'[3]Modelo PAC'!G47</f>
        <v>Durante o ano</v>
      </c>
      <c r="I83" s="27" t="str">
        <f>'[3]Modelo PAC'!H47</f>
        <v>3.3.90.30.00.00</v>
      </c>
      <c r="J83" s="27" t="str">
        <f>'[3]Modelo PAC'!I47</f>
        <v>Manutenção de frota</v>
      </c>
    </row>
    <row r="84" spans="1:10" ht="90" x14ac:dyDescent="0.25">
      <c r="A84" s="27" t="s">
        <v>23</v>
      </c>
      <c r="B84" s="27" t="s">
        <v>22</v>
      </c>
      <c r="C84" s="27" t="str">
        <f>'[3]Modelo PAC'!B50</f>
        <v>Contratação de empresa especializada em serviços de perfuração e manutenção de poços tubulares e poços de pequeno diâmetro</v>
      </c>
      <c r="D84" s="27" t="str">
        <f>'[3]Modelo PAC'!C50</f>
        <v>unidades</v>
      </c>
      <c r="E84" s="27">
        <f>'[3]Modelo PAC'!D50</f>
        <v>3</v>
      </c>
      <c r="F84" s="28">
        <f>'[3]Modelo PAC'!E50</f>
        <v>6000</v>
      </c>
      <c r="G84" s="28">
        <f>'[3]Modelo PAC'!F50</f>
        <v>18000</v>
      </c>
      <c r="H84" s="27" t="str">
        <f>'[3]Modelo PAC'!G50</f>
        <v>Durante o ano</v>
      </c>
      <c r="I84" s="27" t="str">
        <f>'[3]Modelo PAC'!H50</f>
        <v>3.3.90.39.00.00</v>
      </c>
      <c r="J84" s="27" t="str">
        <f>'[3]Modelo PAC'!I50</f>
        <v>Regularização de poços e tamponeamento</v>
      </c>
    </row>
    <row r="85" spans="1:10" ht="45" x14ac:dyDescent="0.25">
      <c r="A85" s="27" t="s">
        <v>23</v>
      </c>
      <c r="B85" s="27" t="s">
        <v>22</v>
      </c>
      <c r="C85" s="27" t="str">
        <f>'[3]Modelo PAC'!B54</f>
        <v>Prestação de serviço de aluguel de máquinas pesadas</v>
      </c>
      <c r="D85" s="27" t="str">
        <f>'[3]Modelo PAC'!C54</f>
        <v>Horas</v>
      </c>
      <c r="E85" s="27">
        <f>'[3]Modelo PAC'!D54</f>
        <v>100</v>
      </c>
      <c r="F85" s="28">
        <f>'[3]Modelo PAC'!E54</f>
        <v>340</v>
      </c>
      <c r="G85" s="28">
        <f>'[3]Modelo PAC'!F54</f>
        <v>34000</v>
      </c>
      <c r="H85" s="27" t="str">
        <f>'[3]Modelo PAC'!G54</f>
        <v>Durante o ano</v>
      </c>
      <c r="I85" s="27" t="str">
        <f>'[3]Modelo PAC'!H54</f>
        <v>3.3.90.39.00.00</v>
      </c>
      <c r="J85" s="27" t="str">
        <f>'[3]Modelo PAC'!I54</f>
        <v>Fomentar os agricultores do municipio</v>
      </c>
    </row>
    <row r="86" spans="1:10" ht="45" x14ac:dyDescent="0.25">
      <c r="A86" s="27" t="s">
        <v>23</v>
      </c>
      <c r="B86" s="27" t="s">
        <v>22</v>
      </c>
      <c r="C86" s="27" t="str">
        <f>'[3]Modelo PAC'!B57</f>
        <v>Manutenção Balanças gado</v>
      </c>
      <c r="D86" s="27" t="str">
        <f>'[3]Modelo PAC'!C57</f>
        <v>unidades</v>
      </c>
      <c r="E86" s="27">
        <f>'[3]Modelo PAC'!D57</f>
        <v>5</v>
      </c>
      <c r="F86" s="28">
        <f>'[3]Modelo PAC'!E57</f>
        <v>1000</v>
      </c>
      <c r="G86" s="28">
        <f>'[3]Modelo PAC'!F57</f>
        <v>5000</v>
      </c>
      <c r="H86" s="27" t="str">
        <f>'[3]Modelo PAC'!G57</f>
        <v>Durante o ano</v>
      </c>
      <c r="I86" s="27" t="str">
        <f>'[3]Modelo PAC'!H57</f>
        <v>3.3.90.39.00.00</v>
      </c>
      <c r="J86" s="27" t="str">
        <f>'[3]Modelo PAC'!I57</f>
        <v>Aferição de peso</v>
      </c>
    </row>
    <row r="87" spans="1:10" ht="45" x14ac:dyDescent="0.25">
      <c r="A87" s="27" t="s">
        <v>23</v>
      </c>
      <c r="B87" s="27" t="s">
        <v>22</v>
      </c>
      <c r="C87" s="27" t="str">
        <f>'[3]Modelo PAC'!B60</f>
        <v>Aluguel de Onibus para Expoagroafubra</v>
      </c>
      <c r="D87" s="27" t="str">
        <f>'[3]Modelo PAC'!C60</f>
        <v>unidades</v>
      </c>
      <c r="E87" s="27">
        <f>'[3]Modelo PAC'!D60</f>
        <v>1</v>
      </c>
      <c r="F87" s="28">
        <f>'[3]Modelo PAC'!E60</f>
        <v>2000</v>
      </c>
      <c r="G87" s="28">
        <f>'[3]Modelo PAC'!F60</f>
        <v>2000</v>
      </c>
      <c r="H87" s="27" t="s">
        <v>39</v>
      </c>
      <c r="I87" s="27" t="str">
        <f>'[3]Modelo PAC'!H60</f>
        <v>3.3.90.39.00.00</v>
      </c>
      <c r="J87" s="27" t="str">
        <f>'[3]Modelo PAC'!I60</f>
        <v>Excursão expoagroafubra</v>
      </c>
    </row>
    <row r="88" spans="1:10" ht="45" x14ac:dyDescent="0.25">
      <c r="A88" s="27" t="s">
        <v>23</v>
      </c>
      <c r="B88" s="27" t="s">
        <v>22</v>
      </c>
      <c r="C88" s="27" t="str">
        <f>'[3]Modelo PAC'!B61</f>
        <v>Frete com caminhão prancha</v>
      </c>
      <c r="D88" s="27" t="str">
        <f>'[3]Modelo PAC'!C61</f>
        <v>Caminhão</v>
      </c>
      <c r="E88" s="27">
        <f>'[3]Modelo PAC'!D61</f>
        <v>5</v>
      </c>
      <c r="F88" s="28">
        <f>'[3]Modelo PAC'!E61</f>
        <v>950</v>
      </c>
      <c r="G88" s="28">
        <f>'[3]Modelo PAC'!F61</f>
        <v>4750</v>
      </c>
      <c r="H88" s="27" t="str">
        <f>'[3]Modelo PAC'!G61</f>
        <v>Durante o ano</v>
      </c>
      <c r="I88" s="27" t="str">
        <f>'[3]Modelo PAC'!H61</f>
        <v>3.3.90.39.00.00</v>
      </c>
      <c r="J88" s="27" t="str">
        <f>'[3]Modelo PAC'!I61</f>
        <v>Deslocamento da escavadeira hidraulica</v>
      </c>
    </row>
    <row r="89" spans="1:10" ht="45" x14ac:dyDescent="0.25">
      <c r="A89" s="27" t="s">
        <v>23</v>
      </c>
      <c r="B89" s="27" t="s">
        <v>22</v>
      </c>
      <c r="C89" s="27" t="str">
        <f>'[3]Modelo PAC'!B64</f>
        <v>Divulgação com carro de som</v>
      </c>
      <c r="D89" s="27" t="str">
        <f>'[3]Modelo PAC'!C64</f>
        <v>Horas</v>
      </c>
      <c r="E89" s="27">
        <f>'[3]Modelo PAC'!D64</f>
        <v>20</v>
      </c>
      <c r="F89" s="28">
        <f>'[3]Modelo PAC'!E64</f>
        <v>140</v>
      </c>
      <c r="G89" s="28">
        <f>'[3]Modelo PAC'!F64</f>
        <v>2800</v>
      </c>
      <c r="H89" s="27" t="str">
        <f>'[3]Modelo PAC'!G64</f>
        <v>Durante o ano</v>
      </c>
      <c r="I89" s="27" t="str">
        <f>'[3]Modelo PAC'!H64</f>
        <v>3.3.90.39.00.00</v>
      </c>
      <c r="J89" s="27" t="str">
        <f>'[3]Modelo PAC'!I64</f>
        <v>Divulgação de palestras e campanhas da secretaria</v>
      </c>
    </row>
    <row r="90" spans="1:10" ht="90" x14ac:dyDescent="0.25">
      <c r="A90" s="27" t="s">
        <v>23</v>
      </c>
      <c r="B90" s="27" t="s">
        <v>22</v>
      </c>
      <c r="C90" s="27" t="str">
        <f>'[3]Modelo PAC'!B65</f>
        <v>Serviço de consultoria técnica para elaboração de estudos e projetos visando o licenciamento ambiental de regularização</v>
      </c>
      <c r="D90" s="27" t="str">
        <f>'[3]Modelo PAC'!C65</f>
        <v>unidades</v>
      </c>
      <c r="E90" s="27">
        <f>'[3]Modelo PAC'!D65</f>
        <v>2</v>
      </c>
      <c r="F90" s="28">
        <f>'[3]Modelo PAC'!E65</f>
        <v>900</v>
      </c>
      <c r="G90" s="28">
        <f>'[3]Modelo PAC'!F65</f>
        <v>1800</v>
      </c>
      <c r="H90" s="27" t="str">
        <f>'[3]Modelo PAC'!G65</f>
        <v>Durante o ano</v>
      </c>
      <c r="I90" s="27" t="str">
        <f>'[3]Modelo PAC'!H65</f>
        <v>3.3.90.35.00.00</v>
      </c>
      <c r="J90" s="27" t="str">
        <f>'[3]Modelo PAC'!I65</f>
        <v>Emissão de pareceres para procedimentos de licenciamento ambiental e outros</v>
      </c>
    </row>
    <row r="91" spans="1:10" ht="45" x14ac:dyDescent="0.25">
      <c r="A91" s="27" t="s">
        <v>23</v>
      </c>
      <c r="B91" s="27" t="s">
        <v>22</v>
      </c>
      <c r="C91" s="27" t="str">
        <f>'[3]Modelo PAC'!B67</f>
        <v>Programa troca-troca de milho</v>
      </c>
      <c r="D91" s="27" t="str">
        <f>'[3]Modelo PAC'!C67</f>
        <v>sacos</v>
      </c>
      <c r="E91" s="27">
        <f>'[3]Modelo PAC'!D67</f>
        <v>0</v>
      </c>
      <c r="F91" s="28">
        <f>'[3]Modelo PAC'!E67</f>
        <v>0</v>
      </c>
      <c r="G91" s="28">
        <f>'[3]Modelo PAC'!F67</f>
        <v>15000</v>
      </c>
      <c r="H91" s="27" t="str">
        <f>'[3]Modelo PAC'!G67</f>
        <v>Durante o ano</v>
      </c>
      <c r="I91" s="27" t="str">
        <f>'[3]Modelo PAC'!H67</f>
        <v>3.3.90.41.00.00</v>
      </c>
      <c r="J91" s="27" t="str">
        <f>'[3]Modelo PAC'!I67</f>
        <v xml:space="preserve"> Política de fomento à agricultura no Rio Grande do Sul  fornecE sementes de milho e sorgo a agricultores familiares com subsídio</v>
      </c>
    </row>
    <row r="92" spans="1:10" ht="45" x14ac:dyDescent="0.25">
      <c r="A92" s="27" t="s">
        <v>23</v>
      </c>
      <c r="B92" s="27" t="s">
        <v>22</v>
      </c>
      <c r="C92" s="27" t="s">
        <v>89</v>
      </c>
      <c r="D92" s="27" t="s">
        <v>31</v>
      </c>
      <c r="E92" s="27">
        <v>500</v>
      </c>
      <c r="F92" s="28">
        <v>7</v>
      </c>
      <c r="G92" s="28">
        <v>3500</v>
      </c>
      <c r="H92" s="27" t="s">
        <v>39</v>
      </c>
      <c r="I92" s="27"/>
      <c r="J92" s="27" t="s">
        <v>90</v>
      </c>
    </row>
    <row r="93" spans="1:10" ht="45" x14ac:dyDescent="0.25">
      <c r="A93" s="27" t="s">
        <v>23</v>
      </c>
      <c r="B93" s="27" t="s">
        <v>22</v>
      </c>
      <c r="C93" s="27" t="str">
        <f>'[3]Modelo PAC'!B63</f>
        <v>Aluguel de espaço para reunião técnica</v>
      </c>
      <c r="D93" s="27" t="str">
        <f>'[3]Modelo PAC'!C63</f>
        <v>sala</v>
      </c>
      <c r="E93" s="27">
        <f>'[3]Modelo PAC'!D63</f>
        <v>4</v>
      </c>
      <c r="F93" s="28">
        <f>'[3]Modelo PAC'!E63</f>
        <v>450</v>
      </c>
      <c r="G93" s="28">
        <f>'[3]Modelo PAC'!F63</f>
        <v>1800</v>
      </c>
      <c r="H93" s="27" t="str">
        <f>'[3]Modelo PAC'!G63</f>
        <v>Durante o ano</v>
      </c>
      <c r="I93" s="27" t="str">
        <f>'[3]Modelo PAC'!H63</f>
        <v>3.3.90.39.00.00</v>
      </c>
      <c r="J93" s="27" t="str">
        <f>'[3]Modelo PAC'!I63</f>
        <v>Reuniões técnicas</v>
      </c>
    </row>
    <row r="94" spans="1:10" x14ac:dyDescent="0.25">
      <c r="A94" s="26"/>
      <c r="B94" s="26"/>
      <c r="C94" s="26"/>
      <c r="D94" s="26"/>
      <c r="E94" s="26"/>
      <c r="F94" s="34"/>
      <c r="G94" s="34"/>
      <c r="H94" s="26"/>
      <c r="I94" s="26"/>
      <c r="J94" s="26"/>
    </row>
    <row r="95" spans="1:10" ht="45" x14ac:dyDescent="0.25">
      <c r="A95" s="30" t="str">
        <f>A42</f>
        <v>VEÍCULOS</v>
      </c>
      <c r="B95" s="30" t="str">
        <f>B42</f>
        <v xml:space="preserve"> FROTA MUNICIPAL DA SECRETÁRIA </v>
      </c>
      <c r="C95" s="27"/>
      <c r="D95" s="27"/>
      <c r="E95" s="27"/>
      <c r="F95" s="32">
        <f>SUM(F96,F97,F98,F99,F100,F101,F102,F103,F104,F105,F106,F107,F108)</f>
        <v>561352.5</v>
      </c>
      <c r="G95" s="32">
        <f>SUM(G96,G97,G98,G99,G100,G101,G102,G103,G104,G106,G105,G107,G108,G109)</f>
        <v>901866</v>
      </c>
      <c r="H95" s="27"/>
      <c r="I95" s="27"/>
      <c r="J95" s="27"/>
    </row>
    <row r="96" spans="1:10" ht="30" x14ac:dyDescent="0.25">
      <c r="A96" s="27" t="str">
        <f>A43</f>
        <v>VEÍCULOS</v>
      </c>
      <c r="B96" s="27" t="s">
        <v>15</v>
      </c>
      <c r="C96" s="27" t="str">
        <f>'[3]Modelo PAC'!B8</f>
        <v>Combustivel (diesel S10, gasolina comum)</v>
      </c>
      <c r="D96" s="27" t="str">
        <f>'[3]Modelo PAC'!C8</f>
        <v>Litros</v>
      </c>
      <c r="E96" s="27"/>
      <c r="F96" s="28">
        <f>'[3]Modelo PAC'!E8</f>
        <v>6.5</v>
      </c>
      <c r="G96" s="28">
        <f>'[3]Modelo PAC'!F8</f>
        <v>220000</v>
      </c>
      <c r="H96" s="27" t="s">
        <v>39</v>
      </c>
      <c r="I96" s="27" t="str">
        <f>'[3]Modelo PAC'!H8</f>
        <v>3.3.90.30.00.00</v>
      </c>
      <c r="J96" s="27" t="str">
        <f>'[3]Modelo PAC'!I8</f>
        <v>Diesel para maquinarios a serviço dos agricultores</v>
      </c>
    </row>
    <row r="97" spans="1:10" ht="30" x14ac:dyDescent="0.25">
      <c r="A97" s="27" t="str">
        <f>A44</f>
        <v>VEÍCULOS</v>
      </c>
      <c r="B97" s="27" t="s">
        <v>25</v>
      </c>
      <c r="C97" s="27" t="str">
        <f>'[3]Modelo PAC'!B18</f>
        <v>Aquisição de veículos automotores</v>
      </c>
      <c r="D97" s="27" t="str">
        <f>'[3]Modelo PAC'!C18</f>
        <v>unidades</v>
      </c>
      <c r="E97" s="27">
        <f>'[3]Modelo PAC'!D18</f>
        <v>1</v>
      </c>
      <c r="F97" s="28">
        <f>'[3]Modelo PAC'!E18</f>
        <v>120000</v>
      </c>
      <c r="G97" s="28">
        <f>'[3]Modelo PAC'!F18</f>
        <v>120000</v>
      </c>
      <c r="H97" s="27" t="str">
        <f>'[3]Modelo PAC'!G18</f>
        <v>Durante o ano</v>
      </c>
      <c r="I97" s="27" t="str">
        <f>'[3]Modelo PAC'!H18</f>
        <v>4.4.90.52.00.00</v>
      </c>
      <c r="J97" s="27" t="str">
        <f>'[3]Modelo PAC'!I18</f>
        <v>Para atendimento aos produtores</v>
      </c>
    </row>
    <row r="98" spans="1:10" ht="30" x14ac:dyDescent="0.25">
      <c r="A98" s="27" t="str">
        <f>A45</f>
        <v>VEÍCULOS</v>
      </c>
      <c r="B98" s="27" t="s">
        <v>15</v>
      </c>
      <c r="C98" s="27" t="str">
        <f>'[3]Modelo PAC'!B21</f>
        <v>Aquisição de lâmpadas para veículos</v>
      </c>
      <c r="D98" s="27" t="str">
        <f>'[3]Modelo PAC'!C21</f>
        <v>unidades</v>
      </c>
      <c r="E98" s="27">
        <f>'[3]Modelo PAC'!D21</f>
        <v>10</v>
      </c>
      <c r="F98" s="28">
        <f>'[3]Modelo PAC'!E21</f>
        <v>40</v>
      </c>
      <c r="G98" s="28">
        <f>'[3]Modelo PAC'!F21</f>
        <v>400</v>
      </c>
      <c r="H98" s="27" t="str">
        <f>'[3]Modelo PAC'!G21</f>
        <v>Durante o ano</v>
      </c>
      <c r="I98" s="27" t="str">
        <f>'[3]Modelo PAC'!H21</f>
        <v>3.3.90.30.00.00</v>
      </c>
      <c r="J98" s="27" t="str">
        <f>'[3]Modelo PAC'!I21</f>
        <v>Manutenção de veiculos</v>
      </c>
    </row>
    <row r="99" spans="1:10" ht="30" x14ac:dyDescent="0.25">
      <c r="A99" s="27" t="e">
        <f>#REF!</f>
        <v>#REF!</v>
      </c>
      <c r="B99" s="27" t="s">
        <v>15</v>
      </c>
      <c r="C99" s="27" t="str">
        <f>'[3]Modelo PAC'!B22</f>
        <v>Aquisição de baterias veiculares</v>
      </c>
      <c r="D99" s="27" t="str">
        <f>'[3]Modelo PAC'!C22</f>
        <v>unidades</v>
      </c>
      <c r="E99" s="27">
        <f>'[3]Modelo PAC'!D22</f>
        <v>6</v>
      </c>
      <c r="F99" s="28">
        <f>'[3]Modelo PAC'!E22</f>
        <v>520</v>
      </c>
      <c r="G99" s="28">
        <f>'[3]Modelo PAC'!F22</f>
        <v>3120</v>
      </c>
      <c r="H99" s="27" t="str">
        <f>'[3]Modelo PAC'!G22</f>
        <v>Durante o ano</v>
      </c>
      <c r="I99" s="27" t="str">
        <f>'[3]Modelo PAC'!H22</f>
        <v>3.3.90.30.00.00</v>
      </c>
      <c r="J99" s="27" t="str">
        <f>'[3]Modelo PAC'!I22</f>
        <v>Manutenção de veiculos/máquinas</v>
      </c>
    </row>
    <row r="100" spans="1:10" ht="45" x14ac:dyDescent="0.25">
      <c r="A100" s="27" t="s">
        <v>24</v>
      </c>
      <c r="B100" s="27" t="s">
        <v>15</v>
      </c>
      <c r="C100" s="27" t="str">
        <f>'[3]Modelo PAC'!B23</f>
        <v>Aquisição de óleos lubrificantes/hidraulicos e graxas</v>
      </c>
      <c r="D100" s="27" t="str">
        <f>'[3]Modelo PAC'!C23</f>
        <v>Baldes</v>
      </c>
      <c r="E100" s="27">
        <f>'[3]Modelo PAC'!D23</f>
        <v>21</v>
      </c>
      <c r="F100" s="28">
        <f>'[3]Modelo PAC'!E23</f>
        <v>626</v>
      </c>
      <c r="G100" s="28">
        <f>'[3]Modelo PAC'!F23</f>
        <v>13146</v>
      </c>
      <c r="H100" s="27" t="str">
        <f>'[3]Modelo PAC'!G23</f>
        <v>Durante o ano</v>
      </c>
      <c r="I100" s="27" t="str">
        <f>'[3]Modelo PAC'!H23</f>
        <v>3.3.90.30.00.00</v>
      </c>
      <c r="J100" s="27" t="str">
        <f>'[3]Modelo PAC'!I23</f>
        <v>Manutenção do maquinario</v>
      </c>
    </row>
    <row r="101" spans="1:10" ht="45" x14ac:dyDescent="0.25">
      <c r="A101" s="27" t="s">
        <v>24</v>
      </c>
      <c r="B101" s="27" t="s">
        <v>15</v>
      </c>
      <c r="C101" s="27" t="str">
        <f>'[3]Modelo PAC'!B24</f>
        <v>Aquisição de pneus agrícolas pneus frota pesada</v>
      </c>
      <c r="D101" s="27" t="str">
        <f>'[3]Modelo PAC'!C24</f>
        <v>unidades</v>
      </c>
      <c r="E101" s="27">
        <f>'[3]Modelo PAC'!D24</f>
        <v>14</v>
      </c>
      <c r="F101" s="28">
        <f>'[3]Modelo PAC'!E24</f>
        <v>2000</v>
      </c>
      <c r="G101" s="28">
        <f>'[3]Modelo PAC'!F24</f>
        <v>28000</v>
      </c>
      <c r="H101" s="27" t="str">
        <f>'[3]Modelo PAC'!G24</f>
        <v>Durante o ano</v>
      </c>
      <c r="I101" s="27" t="str">
        <f>'[3]Modelo PAC'!H24</f>
        <v>3.3.90.30.00.00</v>
      </c>
      <c r="J101" s="27" t="str">
        <f>'[3]Modelo PAC'!I24</f>
        <v>Para uso nas maquinas da agricultura</v>
      </c>
    </row>
    <row r="102" spans="1:10" ht="45" x14ac:dyDescent="0.25">
      <c r="A102" s="27" t="s">
        <v>24</v>
      </c>
      <c r="B102" s="27" t="s">
        <v>15</v>
      </c>
      <c r="C102" s="27" t="str">
        <f>'[3]Modelo PAC'!B25</f>
        <v>Aquisição de pneus agrícolas pneus frota leve</v>
      </c>
      <c r="D102" s="27" t="str">
        <f>'[3]Modelo PAC'!C25</f>
        <v>unidades</v>
      </c>
      <c r="E102" s="27">
        <f>'[3]Modelo PAC'!D25</f>
        <v>12</v>
      </c>
      <c r="F102" s="28">
        <f>'[3]Modelo PAC'!E25</f>
        <v>500</v>
      </c>
      <c r="G102" s="28">
        <f>'[3]Modelo PAC'!F25</f>
        <v>6000</v>
      </c>
      <c r="H102" s="27" t="str">
        <f>'[3]Modelo PAC'!G25</f>
        <v>Durante o ano</v>
      </c>
      <c r="I102" s="27" t="str">
        <f>'[3]Modelo PAC'!H25</f>
        <v>3.3.90.30.00.00</v>
      </c>
      <c r="J102" s="27" t="str">
        <f>'[3]Modelo PAC'!I25</f>
        <v>Para uso nos veiculos da secretaria</v>
      </c>
    </row>
    <row r="103" spans="1:10" ht="75" x14ac:dyDescent="0.25">
      <c r="A103" s="27" t="s">
        <v>24</v>
      </c>
      <c r="B103" s="27" t="s">
        <v>15</v>
      </c>
      <c r="C103" s="27" t="str">
        <f>'[3]Modelo PAC'!B36</f>
        <v>Aquisição de Equipamentos para utilização em caminhões (lonas,
ganchos, cintas)</v>
      </c>
      <c r="D103" s="27" t="str">
        <f>'[3]Modelo PAC'!C36</f>
        <v>unidades</v>
      </c>
      <c r="E103" s="27">
        <f>'[3]Modelo PAC'!D36</f>
        <v>5</v>
      </c>
      <c r="F103" s="28">
        <f>'[3]Modelo PAC'!E36</f>
        <v>500</v>
      </c>
      <c r="G103" s="28">
        <f>'[3]Modelo PAC'!F36</f>
        <v>2500</v>
      </c>
      <c r="H103" s="27" t="str">
        <f>'[3]Modelo PAC'!G36</f>
        <v>Durante o ano</v>
      </c>
      <c r="I103" s="27" t="str">
        <f>'[3]Modelo PAC'!H36</f>
        <v>3.3.90.30.00.00</v>
      </c>
      <c r="J103" s="27" t="str">
        <f>'[3]Modelo PAC'!I36</f>
        <v>Segurança da carga e evitar contato com chuva/perdas vento</v>
      </c>
    </row>
    <row r="104" spans="1:10" ht="45" x14ac:dyDescent="0.25">
      <c r="A104" s="27" t="s">
        <v>24</v>
      </c>
      <c r="B104" s="27" t="s">
        <v>15</v>
      </c>
      <c r="C104" s="27" t="str">
        <f>'[3]Modelo PAC'!B37</f>
        <v>Aquisição de placas padrão Mercosul para os veículos</v>
      </c>
      <c r="D104" s="27" t="str">
        <f>'[3]Modelo PAC'!C37</f>
        <v>unidades</v>
      </c>
      <c r="E104" s="27">
        <f>'[3]Modelo PAC'!D37</f>
        <v>4</v>
      </c>
      <c r="F104" s="28">
        <f>'[3]Modelo PAC'!E37</f>
        <v>150</v>
      </c>
      <c r="G104" s="28">
        <f>'[3]Modelo PAC'!F37</f>
        <v>600</v>
      </c>
      <c r="H104" s="27" t="str">
        <f>'[3]Modelo PAC'!G37</f>
        <v>Durante o ano</v>
      </c>
      <c r="I104" s="27" t="str">
        <f>'[3]Modelo PAC'!H37</f>
        <v>3.3.90.30.00.00</v>
      </c>
      <c r="J104" s="27" t="str">
        <f>'[3]Modelo PAC'!I37</f>
        <v>Emplacamentos dos veiculos</v>
      </c>
    </row>
    <row r="105" spans="1:10" x14ac:dyDescent="0.25">
      <c r="A105" s="27" t="s">
        <v>24</v>
      </c>
      <c r="B105" s="27" t="s">
        <v>26</v>
      </c>
      <c r="C105" s="27" t="str">
        <f>'[3]Modelo PAC'!B39</f>
        <v>Revisão veicular</v>
      </c>
      <c r="D105" s="27" t="str">
        <f>'[3]Modelo PAC'!C39</f>
        <v>por veiculo</v>
      </c>
      <c r="E105" s="27">
        <f>'[3]Modelo PAC'!D39</f>
        <v>4</v>
      </c>
      <c r="F105" s="28">
        <f>'[3]Modelo PAC'!E39</f>
        <v>7000</v>
      </c>
      <c r="G105" s="28">
        <f>'[3]Modelo PAC'!F39</f>
        <v>28000</v>
      </c>
      <c r="H105" s="27" t="str">
        <f>'[3]Modelo PAC'!G39</f>
        <v>Durante o ano</v>
      </c>
      <c r="I105" s="27" t="str">
        <f>'[3]Modelo PAC'!H39</f>
        <v>3.3.90.39.00.00</v>
      </c>
      <c r="J105" s="27" t="str">
        <f>'[3]Modelo PAC'!I39</f>
        <v>Revisão obrigatória</v>
      </c>
    </row>
    <row r="106" spans="1:10" ht="30" x14ac:dyDescent="0.25">
      <c r="A106" s="27" t="s">
        <v>24</v>
      </c>
      <c r="B106" s="27" t="s">
        <v>25</v>
      </c>
      <c r="C106" s="27" t="str">
        <f>'[3]Modelo PAC'!B49</f>
        <v>Aquisição de uma retroescavadeira</v>
      </c>
      <c r="D106" s="27" t="str">
        <f>'[3]Modelo PAC'!C49</f>
        <v>unidades</v>
      </c>
      <c r="E106" s="27">
        <f>'[3]Modelo PAC'!D49</f>
        <v>1</v>
      </c>
      <c r="F106" s="28">
        <f>'[3]Modelo PAC'!E49</f>
        <v>390000</v>
      </c>
      <c r="G106" s="28">
        <f>'[3]Modelo PAC'!F49</f>
        <v>390000</v>
      </c>
      <c r="H106" s="27">
        <f>'[3]Modelo PAC'!G49</f>
        <v>46023</v>
      </c>
      <c r="I106" s="27" t="str">
        <f>'[3]Modelo PAC'!H49</f>
        <v>4.4.90.52.00.00</v>
      </c>
      <c r="J106" s="27" t="str">
        <f>'[3]Modelo PAC'!I49</f>
        <v>Prestação de serviços aos agricultores</v>
      </c>
    </row>
    <row r="107" spans="1:10" ht="90" x14ac:dyDescent="0.25">
      <c r="A107" s="27" t="s">
        <v>24</v>
      </c>
      <c r="B107" s="27" t="s">
        <v>15</v>
      </c>
      <c r="C107" s="27" t="str">
        <f>'[3]Modelo PAC'!B51</f>
        <v>Aquisição de equipamentos agrícolas: Grampo enleirador, pé de pato, grade aradora, calcariadeira, carreta agrícola basculante</v>
      </c>
      <c r="D107" s="27" t="str">
        <f>'[3]Modelo PAC'!C51</f>
        <v>unidades</v>
      </c>
      <c r="E107" s="27">
        <f>'[3]Modelo PAC'!D51</f>
        <v>2</v>
      </c>
      <c r="F107" s="28">
        <f>'[3]Modelo PAC'!E51</f>
        <v>40000</v>
      </c>
      <c r="G107" s="28">
        <f>'[3]Modelo PAC'!F51</f>
        <v>80000</v>
      </c>
      <c r="H107" s="27" t="str">
        <f>'[3]Modelo PAC'!G51</f>
        <v>Durante o ano</v>
      </c>
      <c r="I107" s="27" t="str">
        <f>'[3]Modelo PAC'!H51</f>
        <v>4.4.90.52.00.00</v>
      </c>
      <c r="J107" s="27" t="str">
        <f>'[3]Modelo PAC'!I51</f>
        <v>Implementos para uso dos agricultores do município</v>
      </c>
    </row>
    <row r="108" spans="1:10" ht="30" x14ac:dyDescent="0.25">
      <c r="A108" s="27" t="s">
        <v>24</v>
      </c>
      <c r="B108" s="27" t="s">
        <v>15</v>
      </c>
      <c r="C108" s="27" t="str">
        <f>'[3]Modelo PAC'!B52</f>
        <v>Aquisição de placas e  adesivos personalizados</v>
      </c>
      <c r="D108" s="27" t="str">
        <f>'[3]Modelo PAC'!C52</f>
        <v xml:space="preserve">unidades </v>
      </c>
      <c r="E108" s="27">
        <f>'[3]Modelo PAC'!D52</f>
        <v>10</v>
      </c>
      <c r="F108" s="28">
        <f>'[3]Modelo PAC'!E52</f>
        <v>10</v>
      </c>
      <c r="G108" s="28">
        <f>'[3]Modelo PAC'!F52</f>
        <v>100</v>
      </c>
      <c r="H108" s="27" t="str">
        <f>'[3]Modelo PAC'!G52</f>
        <v>Durante o ano</v>
      </c>
      <c r="I108" s="27" t="str">
        <f>'[3]Modelo PAC'!H52</f>
        <v>3.3.90.30.00.00</v>
      </c>
      <c r="J108" s="27" t="str">
        <f>'[3]Modelo PAC'!I52</f>
        <v>Para ser usado nos maquinários/veiculos adquiridos pela secretaria</v>
      </c>
    </row>
    <row r="109" spans="1:10" x14ac:dyDescent="0.25">
      <c r="A109" s="27" t="s">
        <v>24</v>
      </c>
      <c r="B109" s="27" t="s">
        <v>26</v>
      </c>
      <c r="C109" s="27" t="str">
        <f>'[3]Modelo PAC'!B58</f>
        <v>Seguros para veiculos</v>
      </c>
      <c r="D109" s="27" t="str">
        <f>'[3]Modelo PAC'!C58</f>
        <v>unidades</v>
      </c>
      <c r="E109" s="27">
        <f>'[3]Modelo PAC'!D58</f>
        <v>4</v>
      </c>
      <c r="F109" s="28">
        <f>'[3]Modelo PAC'!E58</f>
        <v>0</v>
      </c>
      <c r="G109" s="28">
        <f>'[3]Modelo PAC'!F58</f>
        <v>10000</v>
      </c>
      <c r="H109" s="27" t="s">
        <v>39</v>
      </c>
      <c r="I109" s="27" t="str">
        <f>'[3]Modelo PAC'!H58</f>
        <v>3.3.90.39.00.00</v>
      </c>
      <c r="J109" s="27" t="str">
        <f>'[3]Modelo PAC'!I58</f>
        <v>Segurar veiculos da secretaria</v>
      </c>
    </row>
    <row r="110" spans="1:10" x14ac:dyDescent="0.25">
      <c r="A110" s="26"/>
      <c r="B110" s="26"/>
      <c r="C110" s="26"/>
      <c r="D110" s="26"/>
      <c r="E110" s="26"/>
      <c r="F110" s="34">
        <f>SUM(F112,F113,F114)</f>
        <v>9000</v>
      </c>
      <c r="G110" s="34">
        <f>SUM(G112,G113,G114)</f>
        <v>19000</v>
      </c>
      <c r="H110" s="26"/>
      <c r="I110" s="26"/>
      <c r="J110" s="26"/>
    </row>
    <row r="111" spans="1:10" ht="27.75" customHeight="1" x14ac:dyDescent="0.25">
      <c r="A111" s="30" t="str">
        <f>A46</f>
        <v>BENS PATRIMÔNIAIS</v>
      </c>
      <c r="B111" s="30" t="str">
        <f>B46</f>
        <v xml:space="preserve">BENS PATRIMÔNIAIS </v>
      </c>
      <c r="C111" s="27"/>
      <c r="D111" s="27"/>
      <c r="E111" s="27"/>
      <c r="F111" s="27"/>
      <c r="G111" s="27"/>
      <c r="H111" s="27"/>
      <c r="I111" s="27"/>
      <c r="J111" s="27"/>
    </row>
    <row r="112" spans="1:10" ht="90" x14ac:dyDescent="0.25">
      <c r="A112" s="27" t="str">
        <f>A47</f>
        <v>BENS PATRIMÔNIAIS</v>
      </c>
      <c r="B112" s="27" t="s">
        <v>21</v>
      </c>
      <c r="C112" s="27" t="str">
        <f>'[3]Modelo PAC'!B13</f>
        <v>Aquisição de computadores, notebooks, tablets, chromebooks e periféricos de informática</v>
      </c>
      <c r="D112" s="27" t="str">
        <f>'[3]Modelo PAC'!C13</f>
        <v>unidades</v>
      </c>
      <c r="E112" s="27">
        <f>'[3]Modelo PAC'!D13</f>
        <v>2</v>
      </c>
      <c r="F112" s="28">
        <f>'[3]Modelo PAC'!E13</f>
        <v>6500</v>
      </c>
      <c r="G112" s="28">
        <f>'[3]Modelo PAC'!F13</f>
        <v>13000</v>
      </c>
      <c r="H112" s="27" t="str">
        <f>'[3]Modelo PAC'!G13</f>
        <v>Durante o ano</v>
      </c>
      <c r="I112" s="27" t="str">
        <f>'[3]Modelo PAC'!H13</f>
        <v>4.4.90.52.00.00</v>
      </c>
      <c r="J112" s="27" t="str">
        <f>'[3]Modelo PAC'!I13</f>
        <v>Uso na secretaria</v>
      </c>
    </row>
    <row r="113" spans="1:11" ht="45" x14ac:dyDescent="0.25">
      <c r="A113" s="27" t="str">
        <f>A48</f>
        <v>BENS PATRIMÔNIAIS</v>
      </c>
      <c r="B113" s="27" t="s">
        <v>21</v>
      </c>
      <c r="C113" s="27" t="str">
        <f>'[3]Modelo PAC'!B14</f>
        <v>Aquisição de eletrodomésticos e equipamentos</v>
      </c>
      <c r="D113" s="27" t="str">
        <f>'[3]Modelo PAC'!C14</f>
        <v>unidades</v>
      </c>
      <c r="E113" s="27">
        <f>'[3]Modelo PAC'!D14</f>
        <v>2</v>
      </c>
      <c r="F113" s="28">
        <f>'[3]Modelo PAC'!E14</f>
        <v>1500</v>
      </c>
      <c r="G113" s="28">
        <f>'[3]Modelo PAC'!F14</f>
        <v>3000</v>
      </c>
      <c r="H113" s="27" t="str">
        <f>'[3]Modelo PAC'!G14</f>
        <v>Durante o ano</v>
      </c>
      <c r="I113" s="27" t="str">
        <f>'[3]Modelo PAC'!H14</f>
        <v>4.4.90.52.00.00</v>
      </c>
      <c r="J113" s="27" t="str">
        <f>'[3]Modelo PAC'!I14</f>
        <v>Uso na cozinha da secretaria</v>
      </c>
    </row>
    <row r="114" spans="1:11" ht="30" x14ac:dyDescent="0.25">
      <c r="A114" s="27" t="e">
        <f>#REF!</f>
        <v>#REF!</v>
      </c>
      <c r="B114" s="27" t="s">
        <v>21</v>
      </c>
      <c r="C114" s="27" t="str">
        <f>'[3]Modelo PAC'!B19</f>
        <v>Aquisição de mobiliário de escritório</v>
      </c>
      <c r="D114" s="27" t="str">
        <f>'[3]Modelo PAC'!C19</f>
        <v>unidades</v>
      </c>
      <c r="E114" s="27">
        <f>'[3]Modelo PAC'!D19</f>
        <v>3</v>
      </c>
      <c r="F114" s="28">
        <f>'[3]Modelo PAC'!E19</f>
        <v>1000</v>
      </c>
      <c r="G114" s="28">
        <f>'[3]Modelo PAC'!F19</f>
        <v>3000</v>
      </c>
      <c r="H114" s="27" t="str">
        <f>'[3]Modelo PAC'!G19</f>
        <v>Durante o ano</v>
      </c>
      <c r="I114" s="27" t="str">
        <f>'[3]Modelo PAC'!H19</f>
        <v>4.4.90.52.00.00</v>
      </c>
      <c r="J114" s="27" t="str">
        <f>'[3]Modelo PAC'!I19</f>
        <v>Troca de móveis</v>
      </c>
    </row>
    <row r="115" spans="1:11" ht="30" x14ac:dyDescent="0.25">
      <c r="A115" s="36" t="s">
        <v>27</v>
      </c>
      <c r="B115" s="58"/>
      <c r="C115" s="58"/>
      <c r="D115" s="58"/>
      <c r="E115" s="58"/>
      <c r="F115" s="59"/>
      <c r="G115" s="59"/>
      <c r="H115" s="58"/>
      <c r="I115" s="58"/>
      <c r="J115" s="58"/>
    </row>
    <row r="116" spans="1:11" x14ac:dyDescent="0.25">
      <c r="A116" s="57"/>
      <c r="B116" s="26"/>
      <c r="C116" s="26"/>
      <c r="D116" s="26"/>
      <c r="E116" s="38"/>
      <c r="F116" s="34">
        <f>SUM(F117,F118,F119,F120,F121,F122,F123,F124)</f>
        <v>2052.79</v>
      </c>
      <c r="G116" s="37">
        <f>SUM(G117,G118,G119,G120,G121,G122,G123,G124)</f>
        <v>24633.480000000003</v>
      </c>
      <c r="H116" s="26"/>
      <c r="I116" s="26"/>
      <c r="J116" s="26"/>
    </row>
    <row r="117" spans="1:11" ht="30" x14ac:dyDescent="0.25">
      <c r="A117" s="30" t="s">
        <v>28</v>
      </c>
      <c r="B117" s="30" t="s">
        <v>29</v>
      </c>
      <c r="C117" s="27" t="s">
        <v>30</v>
      </c>
      <c r="D117" s="27" t="s">
        <v>31</v>
      </c>
      <c r="E117" s="27"/>
      <c r="F117" s="28">
        <v>83.4</v>
      </c>
      <c r="G117" s="28">
        <f>F117*12</f>
        <v>1000.8000000000001</v>
      </c>
      <c r="H117" s="27" t="s">
        <v>39</v>
      </c>
      <c r="I117" s="27" t="s">
        <v>40</v>
      </c>
      <c r="J117" s="27" t="s">
        <v>48</v>
      </c>
    </row>
    <row r="118" spans="1:11" ht="30" x14ac:dyDescent="0.25">
      <c r="A118" s="27" t="s">
        <v>28</v>
      </c>
      <c r="B118" s="27" t="s">
        <v>29</v>
      </c>
      <c r="C118" s="27" t="s">
        <v>32</v>
      </c>
      <c r="D118" s="27" t="s">
        <v>31</v>
      </c>
      <c r="E118" s="27"/>
      <c r="F118" s="28">
        <v>108</v>
      </c>
      <c r="G118" s="28">
        <f>F118*12</f>
        <v>1296</v>
      </c>
      <c r="H118" s="27" t="s">
        <v>39</v>
      </c>
      <c r="I118" s="27" t="s">
        <v>41</v>
      </c>
      <c r="J118" s="27" t="s">
        <v>48</v>
      </c>
    </row>
    <row r="119" spans="1:11" x14ac:dyDescent="0.25">
      <c r="A119" s="27" t="s">
        <v>28</v>
      </c>
      <c r="B119" s="27" t="s">
        <v>29</v>
      </c>
      <c r="C119" s="27" t="s">
        <v>33</v>
      </c>
      <c r="D119" s="27" t="s">
        <v>31</v>
      </c>
      <c r="E119" s="27"/>
      <c r="F119" s="28">
        <v>60.7</v>
      </c>
      <c r="G119" s="28">
        <f t="shared" ref="G119:G124" si="1">F119*12</f>
        <v>728.40000000000009</v>
      </c>
      <c r="H119" s="27" t="s">
        <v>39</v>
      </c>
      <c r="I119" s="27" t="s">
        <v>42</v>
      </c>
      <c r="J119" s="27" t="s">
        <v>49</v>
      </c>
    </row>
    <row r="120" spans="1:11" ht="30" x14ac:dyDescent="0.25">
      <c r="A120" s="27" t="s">
        <v>28</v>
      </c>
      <c r="B120" s="27" t="s">
        <v>29</v>
      </c>
      <c r="C120" s="27" t="s">
        <v>34</v>
      </c>
      <c r="D120" s="27" t="s">
        <v>31</v>
      </c>
      <c r="E120" s="27"/>
      <c r="F120" s="28">
        <v>35</v>
      </c>
      <c r="G120" s="28">
        <f t="shared" si="1"/>
        <v>420</v>
      </c>
      <c r="H120" s="27" t="s">
        <v>39</v>
      </c>
      <c r="I120" s="27" t="s">
        <v>43</v>
      </c>
      <c r="J120" s="27" t="s">
        <v>50</v>
      </c>
      <c r="K120" s="40"/>
    </row>
    <row r="121" spans="1:11" ht="30" x14ac:dyDescent="0.25">
      <c r="A121" s="27" t="s">
        <v>28</v>
      </c>
      <c r="B121" s="27" t="s">
        <v>29</v>
      </c>
      <c r="C121" s="27" t="s">
        <v>35</v>
      </c>
      <c r="D121" s="27" t="s">
        <v>31</v>
      </c>
      <c r="E121" s="27"/>
      <c r="F121" s="28">
        <v>35</v>
      </c>
      <c r="G121" s="28">
        <f t="shared" si="1"/>
        <v>420</v>
      </c>
      <c r="H121" s="27" t="s">
        <v>39</v>
      </c>
      <c r="I121" s="27" t="s">
        <v>44</v>
      </c>
      <c r="J121" s="27" t="s">
        <v>50</v>
      </c>
    </row>
    <row r="122" spans="1:11" ht="45" x14ac:dyDescent="0.25">
      <c r="A122" s="27" t="s">
        <v>28</v>
      </c>
      <c r="B122" s="27" t="s">
        <v>29</v>
      </c>
      <c r="C122" s="27" t="s">
        <v>36</v>
      </c>
      <c r="D122" s="27" t="s">
        <v>31</v>
      </c>
      <c r="E122" s="27"/>
      <c r="F122" s="28">
        <v>499.8</v>
      </c>
      <c r="G122" s="28">
        <f t="shared" si="1"/>
        <v>5997.6</v>
      </c>
      <c r="H122" s="27" t="s">
        <v>39</v>
      </c>
      <c r="I122" s="27" t="s">
        <v>45</v>
      </c>
      <c r="J122" s="27" t="s">
        <v>51</v>
      </c>
    </row>
    <row r="123" spans="1:11" ht="30" x14ac:dyDescent="0.25">
      <c r="A123" s="27" t="s">
        <v>28</v>
      </c>
      <c r="B123" s="27" t="s">
        <v>29</v>
      </c>
      <c r="C123" s="27" t="s">
        <v>37</v>
      </c>
      <c r="D123" s="27" t="s">
        <v>31</v>
      </c>
      <c r="E123" s="27"/>
      <c r="F123" s="28">
        <v>556.89</v>
      </c>
      <c r="G123" s="28">
        <f t="shared" si="1"/>
        <v>6682.68</v>
      </c>
      <c r="H123" s="27" t="s">
        <v>39</v>
      </c>
      <c r="I123" s="27" t="s">
        <v>46</v>
      </c>
      <c r="J123" s="27" t="s">
        <v>52</v>
      </c>
    </row>
    <row r="124" spans="1:11" x14ac:dyDescent="0.25">
      <c r="A124" s="27" t="s">
        <v>28</v>
      </c>
      <c r="B124" s="27" t="s">
        <v>29</v>
      </c>
      <c r="C124" s="27" t="s">
        <v>38</v>
      </c>
      <c r="D124" s="27" t="s">
        <v>31</v>
      </c>
      <c r="E124" s="27"/>
      <c r="F124" s="28">
        <v>674</v>
      </c>
      <c r="G124" s="28">
        <f t="shared" si="1"/>
        <v>8088</v>
      </c>
      <c r="H124" s="27" t="s">
        <v>39</v>
      </c>
      <c r="I124" s="27" t="s">
        <v>47</v>
      </c>
      <c r="J124" s="27" t="s">
        <v>52</v>
      </c>
    </row>
    <row r="125" spans="1:11" x14ac:dyDescent="0.25">
      <c r="A125" s="30"/>
      <c r="B125" s="30"/>
      <c r="C125" s="26"/>
      <c r="D125" s="26"/>
      <c r="E125" s="38"/>
      <c r="F125" s="34"/>
      <c r="G125" s="34"/>
      <c r="H125" s="26"/>
      <c r="I125" s="26"/>
      <c r="J125" s="26"/>
    </row>
    <row r="126" spans="1:11" ht="45" x14ac:dyDescent="0.25">
      <c r="A126" s="30" t="str">
        <f>A23</f>
        <v>SERVIÇOS</v>
      </c>
      <c r="B126" s="30" t="s">
        <v>54</v>
      </c>
      <c r="C126" s="26"/>
      <c r="D126" s="26"/>
      <c r="E126" s="43"/>
      <c r="F126" s="34">
        <f>SUM(F127,F128,F129,F130,F131,F132)</f>
        <v>2647.3120000000004</v>
      </c>
      <c r="G126" s="34">
        <f>SUM(G127,G128,G129,G130,G131,G132)</f>
        <v>31767.743999999999</v>
      </c>
      <c r="H126" s="27"/>
      <c r="I126" s="26"/>
      <c r="J126" s="26"/>
    </row>
    <row r="127" spans="1:11" ht="75" x14ac:dyDescent="0.25">
      <c r="A127" s="27" t="str">
        <f>A27</f>
        <v>SERVIÇOS</v>
      </c>
      <c r="B127" s="27" t="s">
        <v>54</v>
      </c>
      <c r="C127" s="27" t="s">
        <v>55</v>
      </c>
      <c r="D127" s="27" t="s">
        <v>53</v>
      </c>
      <c r="E127" s="26"/>
      <c r="F127" s="41">
        <v>3.5</v>
      </c>
      <c r="G127" s="42">
        <f t="shared" ref="G127:G132" si="2">F127*12</f>
        <v>42</v>
      </c>
      <c r="H127" s="27" t="s">
        <v>39</v>
      </c>
      <c r="I127" s="26" t="s">
        <v>60</v>
      </c>
      <c r="J127" s="27" t="s">
        <v>65</v>
      </c>
    </row>
    <row r="128" spans="1:11" ht="28.5" customHeight="1" x14ac:dyDescent="0.25">
      <c r="A128" s="27" t="str">
        <f>A28</f>
        <v>SERVIÇOS</v>
      </c>
      <c r="B128" s="27" t="s">
        <v>54</v>
      </c>
      <c r="C128" s="27" t="s">
        <v>56</v>
      </c>
      <c r="D128" s="27" t="s">
        <v>53</v>
      </c>
      <c r="E128" s="26"/>
      <c r="F128" s="41">
        <v>22.5</v>
      </c>
      <c r="G128" s="42">
        <f t="shared" si="2"/>
        <v>270</v>
      </c>
      <c r="H128" s="27" t="s">
        <v>39</v>
      </c>
      <c r="I128" s="26" t="s">
        <v>61</v>
      </c>
      <c r="J128" s="27" t="s">
        <v>66</v>
      </c>
    </row>
    <row r="129" spans="1:10" ht="75" x14ac:dyDescent="0.25">
      <c r="A129" s="27" t="str">
        <f>A29</f>
        <v>SERVIÇOS</v>
      </c>
      <c r="B129" s="27" t="s">
        <v>54</v>
      </c>
      <c r="C129" s="27" t="s">
        <v>57</v>
      </c>
      <c r="D129" s="27" t="s">
        <v>53</v>
      </c>
      <c r="E129" s="26"/>
      <c r="F129" s="41">
        <v>17.5</v>
      </c>
      <c r="G129" s="42">
        <f t="shared" si="2"/>
        <v>210</v>
      </c>
      <c r="H129" s="27" t="s">
        <v>39</v>
      </c>
      <c r="I129" s="26" t="s">
        <v>62</v>
      </c>
      <c r="J129" s="27" t="s">
        <v>67</v>
      </c>
    </row>
    <row r="130" spans="1:10" ht="75" x14ac:dyDescent="0.25">
      <c r="A130" s="27" t="str">
        <f>A30</f>
        <v>SERVIÇOS</v>
      </c>
      <c r="B130" s="27" t="s">
        <v>54</v>
      </c>
      <c r="C130" s="27" t="s">
        <v>58</v>
      </c>
      <c r="D130" s="27" t="s">
        <v>53</v>
      </c>
      <c r="E130" s="26"/>
      <c r="F130" s="41">
        <v>47.281999999999996</v>
      </c>
      <c r="G130" s="42">
        <f t="shared" si="2"/>
        <v>567.38400000000001</v>
      </c>
      <c r="H130" s="27" t="s">
        <v>39</v>
      </c>
      <c r="I130" s="26" t="s">
        <v>63</v>
      </c>
      <c r="J130" s="27" t="s">
        <v>68</v>
      </c>
    </row>
    <row r="131" spans="1:10" ht="60" x14ac:dyDescent="0.25">
      <c r="A131" s="27" t="s">
        <v>23</v>
      </c>
      <c r="B131" s="27" t="s">
        <v>54</v>
      </c>
      <c r="C131" s="27" t="s">
        <v>87</v>
      </c>
      <c r="D131" s="27" t="s">
        <v>53</v>
      </c>
      <c r="E131" s="26"/>
      <c r="F131" s="41">
        <v>2500</v>
      </c>
      <c r="G131" s="42">
        <f t="shared" si="2"/>
        <v>30000</v>
      </c>
      <c r="H131" s="27" t="s">
        <v>39</v>
      </c>
      <c r="I131" s="26"/>
      <c r="J131" s="27" t="s">
        <v>88</v>
      </c>
    </row>
    <row r="132" spans="1:10" ht="75" x14ac:dyDescent="0.25">
      <c r="A132" s="27" t="str">
        <f>A31</f>
        <v>SERVIÇOS</v>
      </c>
      <c r="B132" s="27" t="s">
        <v>54</v>
      </c>
      <c r="C132" s="27" t="s">
        <v>59</v>
      </c>
      <c r="D132" s="27" t="s">
        <v>53</v>
      </c>
      <c r="E132" s="26"/>
      <c r="F132" s="41">
        <v>56.53</v>
      </c>
      <c r="G132" s="42">
        <f t="shared" si="2"/>
        <v>678.36</v>
      </c>
      <c r="H132" s="27" t="s">
        <v>39</v>
      </c>
      <c r="I132" s="26" t="s">
        <v>64</v>
      </c>
      <c r="J132" s="27" t="s">
        <v>69</v>
      </c>
    </row>
    <row r="133" spans="1:10" ht="60" x14ac:dyDescent="0.25">
      <c r="A133" s="30" t="str">
        <f>A42</f>
        <v>VEÍCULOS</v>
      </c>
      <c r="B133" s="30" t="s">
        <v>70</v>
      </c>
      <c r="C133" s="26"/>
      <c r="D133" s="26"/>
      <c r="E133" s="38"/>
      <c r="F133" s="34">
        <f>SUM(F134,F135,F136,F137,F138)</f>
        <v>2995.7840000000001</v>
      </c>
      <c r="G133" s="34">
        <f>SUM(G134,G135,G136,G137,G138)</f>
        <v>35949.407999999996</v>
      </c>
      <c r="H133" s="26"/>
      <c r="I133" s="26"/>
      <c r="J133" s="26"/>
    </row>
    <row r="134" spans="1:10" ht="60" x14ac:dyDescent="0.25">
      <c r="A134" s="27" t="s">
        <v>71</v>
      </c>
      <c r="B134" s="27" t="s">
        <v>70</v>
      </c>
      <c r="C134" s="27" t="s">
        <v>72</v>
      </c>
      <c r="D134" s="27" t="s">
        <v>76</v>
      </c>
      <c r="E134" s="26"/>
      <c r="F134" s="41">
        <v>1567.982</v>
      </c>
      <c r="G134" s="42">
        <f>F134*12</f>
        <v>18815.784</v>
      </c>
      <c r="H134" s="27" t="s">
        <v>39</v>
      </c>
      <c r="I134" s="26" t="s">
        <v>78</v>
      </c>
      <c r="J134" s="27" t="s">
        <v>83</v>
      </c>
    </row>
    <row r="135" spans="1:10" ht="60" x14ac:dyDescent="0.25">
      <c r="A135" s="27" t="s">
        <v>71</v>
      </c>
      <c r="B135" s="27" t="s">
        <v>70</v>
      </c>
      <c r="C135" s="27" t="s">
        <v>73</v>
      </c>
      <c r="D135" s="27" t="s">
        <v>31</v>
      </c>
      <c r="E135" s="26"/>
      <c r="F135" s="41">
        <v>32.5</v>
      </c>
      <c r="G135" s="42">
        <f>F135*12</f>
        <v>390</v>
      </c>
      <c r="H135" s="27" t="s">
        <v>39</v>
      </c>
      <c r="I135" s="26" t="s">
        <v>79</v>
      </c>
      <c r="J135" s="27" t="s">
        <v>84</v>
      </c>
    </row>
    <row r="136" spans="1:10" ht="75" x14ac:dyDescent="0.25">
      <c r="A136" s="27" t="s">
        <v>71</v>
      </c>
      <c r="B136" s="27" t="s">
        <v>70</v>
      </c>
      <c r="C136" s="27" t="s">
        <v>74</v>
      </c>
      <c r="D136" s="27" t="s">
        <v>31</v>
      </c>
      <c r="E136" s="26"/>
      <c r="F136" s="41">
        <v>1180.922</v>
      </c>
      <c r="G136" s="42">
        <f>F136*12</f>
        <v>14171.064</v>
      </c>
      <c r="H136" s="27" t="s">
        <v>39</v>
      </c>
      <c r="I136" s="26" t="s">
        <v>80</v>
      </c>
      <c r="J136" s="27" t="s">
        <v>85</v>
      </c>
    </row>
    <row r="137" spans="1:10" ht="75" x14ac:dyDescent="0.25">
      <c r="A137" s="27" t="s">
        <v>71</v>
      </c>
      <c r="B137" s="27" t="s">
        <v>70</v>
      </c>
      <c r="C137" s="27" t="s">
        <v>75</v>
      </c>
      <c r="D137" s="27" t="s">
        <v>53</v>
      </c>
      <c r="E137" s="26"/>
      <c r="F137" s="41">
        <v>210.88</v>
      </c>
      <c r="G137" s="42">
        <f>F137*12</f>
        <v>2530.56</v>
      </c>
      <c r="H137" s="27" t="s">
        <v>39</v>
      </c>
      <c r="I137" s="26" t="s">
        <v>81</v>
      </c>
      <c r="J137" s="27" t="s">
        <v>86</v>
      </c>
    </row>
    <row r="138" spans="1:10" ht="75" x14ac:dyDescent="0.25">
      <c r="A138" s="27" t="s">
        <v>71</v>
      </c>
      <c r="B138" s="27" t="s">
        <v>70</v>
      </c>
      <c r="C138" s="27" t="s">
        <v>77</v>
      </c>
      <c r="D138" s="27" t="s">
        <v>53</v>
      </c>
      <c r="E138" s="26"/>
      <c r="F138" s="41">
        <v>3.5</v>
      </c>
      <c r="G138" s="42">
        <f>F138*12</f>
        <v>42</v>
      </c>
      <c r="H138" s="27" t="s">
        <v>39</v>
      </c>
      <c r="I138" s="26" t="s">
        <v>82</v>
      </c>
      <c r="J138" s="27" t="s">
        <v>86</v>
      </c>
    </row>
    <row r="139" spans="1:10" ht="30" x14ac:dyDescent="0.25">
      <c r="A139" s="56" t="s">
        <v>91</v>
      </c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 x14ac:dyDescent="0.25">
      <c r="A140" s="49" t="str">
        <f t="shared" ref="A140:B147" si="3">A117</f>
        <v>Material</v>
      </c>
      <c r="B140" s="49" t="str">
        <f t="shared" si="3"/>
        <v>Materiais</v>
      </c>
      <c r="C140" s="30" t="s">
        <v>92</v>
      </c>
      <c r="D140" s="49"/>
      <c r="E140" s="43"/>
      <c r="F140" s="34">
        <f>SUM(F141,F142,F143,F144,F145,F146,F147,F148,F149,F150,F151)</f>
        <v>3051.0409999999997</v>
      </c>
      <c r="G140" s="34">
        <f>SUM(G141,G142,G143,G144,G145,G146,G147,G148,G149,G150,G151)</f>
        <v>36612.491999999991</v>
      </c>
      <c r="H140" s="49"/>
      <c r="I140" s="49"/>
      <c r="J140" s="49"/>
    </row>
    <row r="141" spans="1:10" ht="90" x14ac:dyDescent="0.25">
      <c r="A141" s="26" t="str">
        <f t="shared" si="3"/>
        <v>Material</v>
      </c>
      <c r="B141" s="26" t="str">
        <f t="shared" si="3"/>
        <v>Materiais</v>
      </c>
      <c r="C141" s="27" t="s">
        <v>72</v>
      </c>
      <c r="D141" s="27" t="s">
        <v>20</v>
      </c>
      <c r="E141" s="26"/>
      <c r="F141" s="41">
        <v>22.074000000000002</v>
      </c>
      <c r="G141" s="42">
        <f>F141*12</f>
        <v>264.88800000000003</v>
      </c>
      <c r="H141" s="27" t="s">
        <v>39</v>
      </c>
      <c r="I141" s="26" t="s">
        <v>78</v>
      </c>
      <c r="J141" s="27" t="s">
        <v>110</v>
      </c>
    </row>
    <row r="142" spans="1:10" ht="90" x14ac:dyDescent="0.25">
      <c r="A142" s="26" t="str">
        <f t="shared" si="3"/>
        <v>Material</v>
      </c>
      <c r="B142" s="26" t="str">
        <f t="shared" si="3"/>
        <v>Materiais</v>
      </c>
      <c r="C142" s="27" t="s">
        <v>93</v>
      </c>
      <c r="D142" s="27" t="s">
        <v>101</v>
      </c>
      <c r="E142" s="26"/>
      <c r="F142" s="41">
        <v>25</v>
      </c>
      <c r="G142" s="42">
        <f t="shared" ref="G142:G151" si="4">F142*12</f>
        <v>300</v>
      </c>
      <c r="H142" s="27" t="s">
        <v>39</v>
      </c>
      <c r="I142" s="26" t="s">
        <v>102</v>
      </c>
      <c r="J142" s="27" t="s">
        <v>111</v>
      </c>
    </row>
    <row r="143" spans="1:10" ht="90" x14ac:dyDescent="0.25">
      <c r="A143" s="26" t="str">
        <f t="shared" si="3"/>
        <v>Material</v>
      </c>
      <c r="B143" s="26" t="str">
        <f t="shared" si="3"/>
        <v>Materiais</v>
      </c>
      <c r="C143" s="27" t="s">
        <v>30</v>
      </c>
      <c r="D143" s="27" t="s">
        <v>31</v>
      </c>
      <c r="E143" s="26"/>
      <c r="F143" s="41">
        <v>561.72199999999998</v>
      </c>
      <c r="G143" s="42">
        <f t="shared" si="4"/>
        <v>6740.6639999999998</v>
      </c>
      <c r="H143" s="27" t="s">
        <v>39</v>
      </c>
      <c r="I143" s="26" t="s">
        <v>40</v>
      </c>
      <c r="J143" s="27" t="s">
        <v>112</v>
      </c>
    </row>
    <row r="144" spans="1:10" ht="75" x14ac:dyDescent="0.25">
      <c r="A144" s="26" t="str">
        <f t="shared" si="3"/>
        <v>Material</v>
      </c>
      <c r="B144" s="26" t="str">
        <f t="shared" si="3"/>
        <v>Materiais</v>
      </c>
      <c r="C144" s="27" t="s">
        <v>94</v>
      </c>
      <c r="D144" s="27" t="s">
        <v>31</v>
      </c>
      <c r="E144" s="26"/>
      <c r="F144" s="41">
        <v>1106.144</v>
      </c>
      <c r="G144" s="42">
        <f t="shared" si="4"/>
        <v>13273.727999999999</v>
      </c>
      <c r="H144" s="27" t="s">
        <v>39</v>
      </c>
      <c r="I144" s="26" t="s">
        <v>103</v>
      </c>
      <c r="J144" s="27" t="s">
        <v>113</v>
      </c>
    </row>
    <row r="145" spans="1:11" ht="105" x14ac:dyDescent="0.25">
      <c r="A145" s="26" t="str">
        <f t="shared" si="3"/>
        <v>Material</v>
      </c>
      <c r="B145" s="26" t="str">
        <f t="shared" si="3"/>
        <v>Materiais</v>
      </c>
      <c r="C145" s="27" t="s">
        <v>95</v>
      </c>
      <c r="D145" s="27" t="s">
        <v>31</v>
      </c>
      <c r="E145" s="26"/>
      <c r="F145" s="41">
        <v>617.60799999999995</v>
      </c>
      <c r="G145" s="42">
        <f t="shared" si="4"/>
        <v>7411.2959999999994</v>
      </c>
      <c r="H145" s="27" t="s">
        <v>39</v>
      </c>
      <c r="I145" s="26" t="s">
        <v>104</v>
      </c>
      <c r="J145" s="27" t="s">
        <v>114</v>
      </c>
      <c r="K145" s="40"/>
    </row>
    <row r="146" spans="1:11" ht="75" x14ac:dyDescent="0.25">
      <c r="A146" s="26" t="str">
        <f t="shared" si="3"/>
        <v>Material</v>
      </c>
      <c r="B146" s="26" t="str">
        <f t="shared" si="3"/>
        <v>Materiais</v>
      </c>
      <c r="C146" s="27" t="s">
        <v>32</v>
      </c>
      <c r="D146" s="27" t="s">
        <v>31</v>
      </c>
      <c r="E146" s="26"/>
      <c r="F146" s="41">
        <v>152.636</v>
      </c>
      <c r="G146" s="42">
        <f t="shared" si="4"/>
        <v>1831.6320000000001</v>
      </c>
      <c r="H146" s="27" t="s">
        <v>39</v>
      </c>
      <c r="I146" s="26" t="s">
        <v>41</v>
      </c>
      <c r="J146" s="27" t="s">
        <v>115</v>
      </c>
    </row>
    <row r="147" spans="1:11" ht="90" x14ac:dyDescent="0.25">
      <c r="A147" s="26" t="str">
        <f t="shared" si="3"/>
        <v>Material</v>
      </c>
      <c r="B147" s="26" t="str">
        <f t="shared" si="3"/>
        <v>Materiais</v>
      </c>
      <c r="C147" s="27" t="s">
        <v>96</v>
      </c>
      <c r="D147" s="27" t="s">
        <v>31</v>
      </c>
      <c r="E147" s="26"/>
      <c r="F147" s="41">
        <v>277.84399999999999</v>
      </c>
      <c r="G147" s="42">
        <f t="shared" si="4"/>
        <v>3334.1279999999997</v>
      </c>
      <c r="H147" s="27" t="s">
        <v>39</v>
      </c>
      <c r="I147" s="26" t="s">
        <v>105</v>
      </c>
      <c r="J147" s="27" t="s">
        <v>116</v>
      </c>
    </row>
    <row r="148" spans="1:11" ht="90" x14ac:dyDescent="0.25">
      <c r="A148" s="26" t="s">
        <v>28</v>
      </c>
      <c r="B148" s="26" t="s">
        <v>29</v>
      </c>
      <c r="C148" s="27" t="s">
        <v>97</v>
      </c>
      <c r="D148" s="27" t="s">
        <v>31</v>
      </c>
      <c r="E148" s="26"/>
      <c r="F148" s="41">
        <v>107.6</v>
      </c>
      <c r="G148" s="42">
        <f t="shared" si="4"/>
        <v>1291.1999999999998</v>
      </c>
      <c r="H148" s="27" t="s">
        <v>39</v>
      </c>
      <c r="I148" s="26" t="s">
        <v>106</v>
      </c>
      <c r="J148" s="27" t="s">
        <v>117</v>
      </c>
    </row>
    <row r="149" spans="1:11" ht="75" x14ac:dyDescent="0.25">
      <c r="A149" s="26" t="s">
        <v>28</v>
      </c>
      <c r="B149" s="26" t="s">
        <v>29</v>
      </c>
      <c r="C149" s="27" t="s">
        <v>98</v>
      </c>
      <c r="D149" s="27" t="s">
        <v>31</v>
      </c>
      <c r="E149" s="26"/>
      <c r="F149" s="41">
        <v>17.95</v>
      </c>
      <c r="G149" s="42">
        <f t="shared" si="4"/>
        <v>215.39999999999998</v>
      </c>
      <c r="H149" s="27" t="s">
        <v>39</v>
      </c>
      <c r="I149" s="26" t="s">
        <v>107</v>
      </c>
      <c r="J149" s="27" t="s">
        <v>118</v>
      </c>
    </row>
    <row r="150" spans="1:11" ht="75" x14ac:dyDescent="0.25">
      <c r="A150" s="26" t="s">
        <v>28</v>
      </c>
      <c r="B150" s="26" t="s">
        <v>29</v>
      </c>
      <c r="C150" s="27" t="s">
        <v>99</v>
      </c>
      <c r="D150" s="27" t="s">
        <v>31</v>
      </c>
      <c r="E150" s="26"/>
      <c r="F150" s="41">
        <v>9.4629999999999992</v>
      </c>
      <c r="G150" s="42">
        <f t="shared" si="4"/>
        <v>113.55599999999998</v>
      </c>
      <c r="H150" s="27" t="s">
        <v>39</v>
      </c>
      <c r="I150" s="26" t="s">
        <v>108</v>
      </c>
      <c r="J150" s="27" t="s">
        <v>119</v>
      </c>
    </row>
    <row r="151" spans="1:11" ht="90" x14ac:dyDescent="0.25">
      <c r="A151" s="26" t="s">
        <v>28</v>
      </c>
      <c r="B151" s="26" t="s">
        <v>29</v>
      </c>
      <c r="C151" s="27" t="s">
        <v>100</v>
      </c>
      <c r="D151" s="27" t="s">
        <v>31</v>
      </c>
      <c r="E151" s="26"/>
      <c r="F151" s="41">
        <v>153</v>
      </c>
      <c r="G151" s="42">
        <f t="shared" si="4"/>
        <v>1836</v>
      </c>
      <c r="H151" s="27" t="s">
        <v>39</v>
      </c>
      <c r="I151" s="26" t="s">
        <v>109</v>
      </c>
      <c r="J151" s="27" t="s">
        <v>120</v>
      </c>
    </row>
    <row r="152" spans="1:11" x14ac:dyDescent="0.25">
      <c r="A152" s="30"/>
      <c r="B152" s="30"/>
      <c r="C152" s="45"/>
      <c r="D152" s="46"/>
      <c r="E152" s="39"/>
      <c r="F152" s="40"/>
      <c r="G152" s="44"/>
      <c r="J152" s="82"/>
    </row>
    <row r="153" spans="1:11" ht="45" x14ac:dyDescent="0.25">
      <c r="A153" s="49" t="s">
        <v>23</v>
      </c>
      <c r="B153" s="30" t="s">
        <v>122</v>
      </c>
      <c r="C153" s="26"/>
      <c r="D153" s="26"/>
      <c r="E153" s="43"/>
      <c r="F153" s="34">
        <f>SUM(F154,F155,F156,F157,F158,F159,F160,F161,F162,F163,F164,F165,F166,F167,F168,F169,F170,F171,F172,F173,F174,F175,F176,F177,F178,F179,F180,F181,F182,F183,F184,F185,F186,F187,F188)</f>
        <v>61445.633199999989</v>
      </c>
      <c r="G153" s="34">
        <f>SUM(G154,G155,G156,G157,G158,G159,G160,G161,G162,G163,G164,G165,G166,G167,G168,G169,G170,G171,G172,G173,G174,G175,G176,G177,G178,G179,G180,G181,G182,G183,G184,G185,G186,G187,G188)</f>
        <v>737347.5983999999</v>
      </c>
      <c r="H153" s="26"/>
      <c r="I153" s="26"/>
      <c r="J153" s="26"/>
    </row>
    <row r="154" spans="1:11" ht="45" x14ac:dyDescent="0.25">
      <c r="A154" s="26" t="s">
        <v>23</v>
      </c>
      <c r="B154" s="27" t="s">
        <v>122</v>
      </c>
      <c r="C154" s="27" t="s">
        <v>123</v>
      </c>
      <c r="D154" s="27" t="s">
        <v>53</v>
      </c>
      <c r="E154" s="26"/>
      <c r="F154" s="48">
        <v>211.04</v>
      </c>
      <c r="G154" s="47">
        <f>F154*12</f>
        <v>2532.48</v>
      </c>
      <c r="H154" s="27" t="s">
        <v>39</v>
      </c>
      <c r="I154" s="26" t="s">
        <v>61</v>
      </c>
      <c r="J154" s="27" t="s">
        <v>186</v>
      </c>
    </row>
    <row r="155" spans="1:11" ht="45" x14ac:dyDescent="0.25">
      <c r="A155" s="26" t="s">
        <v>23</v>
      </c>
      <c r="B155" s="27" t="s">
        <v>122</v>
      </c>
      <c r="C155" s="27" t="s">
        <v>124</v>
      </c>
      <c r="D155" s="27" t="s">
        <v>53</v>
      </c>
      <c r="E155" s="26"/>
      <c r="F155" s="48">
        <v>92.5</v>
      </c>
      <c r="G155" s="47">
        <f t="shared" ref="G155:G188" si="5">F155*12</f>
        <v>1110</v>
      </c>
      <c r="H155" s="27" t="s">
        <v>39</v>
      </c>
      <c r="I155" s="26" t="s">
        <v>156</v>
      </c>
      <c r="J155" s="27" t="s">
        <v>187</v>
      </c>
    </row>
    <row r="156" spans="1:11" ht="45" x14ac:dyDescent="0.25">
      <c r="A156" s="26" t="s">
        <v>23</v>
      </c>
      <c r="B156" s="27" t="s">
        <v>122</v>
      </c>
      <c r="C156" s="27" t="s">
        <v>126</v>
      </c>
      <c r="D156" s="27" t="s">
        <v>53</v>
      </c>
      <c r="E156" s="26"/>
      <c r="F156" s="48">
        <v>63.72</v>
      </c>
      <c r="G156" s="47">
        <f t="shared" si="5"/>
        <v>764.64</v>
      </c>
      <c r="H156" s="27" t="s">
        <v>39</v>
      </c>
      <c r="I156" s="26" t="s">
        <v>158</v>
      </c>
      <c r="J156" s="27" t="s">
        <v>188</v>
      </c>
    </row>
    <row r="157" spans="1:11" ht="45" x14ac:dyDescent="0.25">
      <c r="A157" s="26" t="s">
        <v>23</v>
      </c>
      <c r="B157" s="27" t="s">
        <v>122</v>
      </c>
      <c r="C157" s="27" t="s">
        <v>127</v>
      </c>
      <c r="D157" s="27" t="s">
        <v>53</v>
      </c>
      <c r="E157" s="26"/>
      <c r="F157" s="48">
        <v>1067.624</v>
      </c>
      <c r="G157" s="47">
        <f t="shared" si="5"/>
        <v>12811.488000000001</v>
      </c>
      <c r="H157" s="27" t="s">
        <v>39</v>
      </c>
      <c r="I157" s="26" t="s">
        <v>159</v>
      </c>
      <c r="J157" s="27" t="s">
        <v>189</v>
      </c>
    </row>
    <row r="158" spans="1:11" ht="45" x14ac:dyDescent="0.25">
      <c r="A158" s="26" t="s">
        <v>23</v>
      </c>
      <c r="B158" s="27" t="s">
        <v>122</v>
      </c>
      <c r="C158" s="27" t="s">
        <v>59</v>
      </c>
      <c r="D158" s="27" t="s">
        <v>53</v>
      </c>
      <c r="E158" s="26"/>
      <c r="F158" s="48">
        <v>1401.2639999999999</v>
      </c>
      <c r="G158" s="47">
        <f t="shared" si="5"/>
        <v>16815.167999999998</v>
      </c>
      <c r="H158" s="27" t="s">
        <v>39</v>
      </c>
      <c r="I158" s="26" t="s">
        <v>64</v>
      </c>
      <c r="J158" s="27" t="s">
        <v>190</v>
      </c>
    </row>
    <row r="159" spans="1:11" ht="45" x14ac:dyDescent="0.25">
      <c r="A159" s="26" t="s">
        <v>23</v>
      </c>
      <c r="B159" s="27" t="s">
        <v>122</v>
      </c>
      <c r="C159" s="27" t="s">
        <v>128</v>
      </c>
      <c r="D159" s="27" t="s">
        <v>53</v>
      </c>
      <c r="E159" s="26"/>
      <c r="F159" s="48">
        <v>14.175000000000001</v>
      </c>
      <c r="G159" s="47">
        <f t="shared" si="5"/>
        <v>170.10000000000002</v>
      </c>
      <c r="H159" s="27" t="s">
        <v>39</v>
      </c>
      <c r="I159" s="26" t="s">
        <v>160</v>
      </c>
      <c r="J159" s="27" t="s">
        <v>191</v>
      </c>
    </row>
    <row r="160" spans="1:11" ht="45" x14ac:dyDescent="0.25">
      <c r="A160" s="26" t="s">
        <v>23</v>
      </c>
      <c r="B160" s="27" t="s">
        <v>122</v>
      </c>
      <c r="C160" s="27" t="s">
        <v>129</v>
      </c>
      <c r="D160" s="27" t="s">
        <v>53</v>
      </c>
      <c r="E160" s="26"/>
      <c r="F160" s="48">
        <v>4.4560000000000004</v>
      </c>
      <c r="G160" s="47">
        <f t="shared" si="5"/>
        <v>53.472000000000008</v>
      </c>
      <c r="H160" s="27" t="s">
        <v>39</v>
      </c>
      <c r="I160" s="26" t="s">
        <v>161</v>
      </c>
      <c r="J160" s="27" t="s">
        <v>192</v>
      </c>
    </row>
    <row r="161" spans="1:10" ht="45" x14ac:dyDescent="0.25">
      <c r="A161" s="26" t="s">
        <v>23</v>
      </c>
      <c r="B161" s="27" t="s">
        <v>122</v>
      </c>
      <c r="C161" s="27" t="s">
        <v>130</v>
      </c>
      <c r="D161" s="27" t="s">
        <v>53</v>
      </c>
      <c r="E161" s="26"/>
      <c r="F161" s="48">
        <v>123.5</v>
      </c>
      <c r="G161" s="47">
        <f t="shared" si="5"/>
        <v>1482</v>
      </c>
      <c r="H161" s="27" t="s">
        <v>39</v>
      </c>
      <c r="I161" s="26" t="s">
        <v>162</v>
      </c>
      <c r="J161" s="27" t="s">
        <v>193</v>
      </c>
    </row>
    <row r="162" spans="1:10" ht="45" x14ac:dyDescent="0.25">
      <c r="A162" s="26" t="s">
        <v>23</v>
      </c>
      <c r="B162" s="27" t="s">
        <v>122</v>
      </c>
      <c r="C162" s="27" t="s">
        <v>132</v>
      </c>
      <c r="D162" s="27" t="s">
        <v>53</v>
      </c>
      <c r="E162" s="26"/>
      <c r="F162" s="48">
        <v>587.70399999999995</v>
      </c>
      <c r="G162" s="47">
        <f t="shared" si="5"/>
        <v>7052.4479999999994</v>
      </c>
      <c r="H162" s="27" t="s">
        <v>39</v>
      </c>
      <c r="I162" s="26" t="s">
        <v>164</v>
      </c>
      <c r="J162" s="27" t="s">
        <v>194</v>
      </c>
    </row>
    <row r="163" spans="1:10" ht="45" x14ac:dyDescent="0.25">
      <c r="A163" s="26" t="s">
        <v>23</v>
      </c>
      <c r="B163" s="27" t="s">
        <v>122</v>
      </c>
      <c r="C163" s="27" t="s">
        <v>133</v>
      </c>
      <c r="D163" s="27" t="s">
        <v>53</v>
      </c>
      <c r="E163" s="26"/>
      <c r="F163" s="48">
        <v>32.6</v>
      </c>
      <c r="G163" s="47">
        <f t="shared" si="5"/>
        <v>391.20000000000005</v>
      </c>
      <c r="H163" s="27" t="s">
        <v>39</v>
      </c>
      <c r="I163" s="26" t="s">
        <v>165</v>
      </c>
      <c r="J163" s="27" t="s">
        <v>195</v>
      </c>
    </row>
    <row r="164" spans="1:10" ht="45" x14ac:dyDescent="0.25">
      <c r="A164" s="26" t="s">
        <v>23</v>
      </c>
      <c r="B164" s="27" t="s">
        <v>122</v>
      </c>
      <c r="C164" s="27" t="s">
        <v>134</v>
      </c>
      <c r="D164" s="27" t="s">
        <v>53</v>
      </c>
      <c r="E164" s="26"/>
      <c r="F164" s="48">
        <v>10</v>
      </c>
      <c r="G164" s="47">
        <f t="shared" si="5"/>
        <v>120</v>
      </c>
      <c r="H164" s="27" t="s">
        <v>39</v>
      </c>
      <c r="I164" s="26" t="s">
        <v>167</v>
      </c>
      <c r="J164" s="27" t="s">
        <v>196</v>
      </c>
    </row>
    <row r="165" spans="1:10" ht="45" x14ac:dyDescent="0.25">
      <c r="A165" s="26" t="s">
        <v>23</v>
      </c>
      <c r="B165" s="27" t="s">
        <v>122</v>
      </c>
      <c r="C165" s="27" t="s">
        <v>135</v>
      </c>
      <c r="D165" s="27" t="s">
        <v>53</v>
      </c>
      <c r="E165" s="26"/>
      <c r="F165" s="47">
        <v>19702.009999999998</v>
      </c>
      <c r="G165" s="47">
        <f t="shared" si="5"/>
        <v>236424.12</v>
      </c>
      <c r="H165" s="27" t="s">
        <v>39</v>
      </c>
      <c r="I165" s="26" t="s">
        <v>168</v>
      </c>
      <c r="J165" s="27" t="s">
        <v>197</v>
      </c>
    </row>
    <row r="166" spans="1:10" ht="45" x14ac:dyDescent="0.25">
      <c r="A166" s="26" t="s">
        <v>23</v>
      </c>
      <c r="B166" s="27" t="s">
        <v>122</v>
      </c>
      <c r="C166" s="27" t="s">
        <v>136</v>
      </c>
      <c r="D166" s="27" t="s">
        <v>53</v>
      </c>
      <c r="E166" s="26"/>
      <c r="F166" s="47">
        <v>88</v>
      </c>
      <c r="G166" s="47">
        <f t="shared" si="5"/>
        <v>1056</v>
      </c>
      <c r="H166" s="27" t="s">
        <v>39</v>
      </c>
      <c r="I166" s="26" t="s">
        <v>169</v>
      </c>
      <c r="J166" s="27" t="s">
        <v>198</v>
      </c>
    </row>
    <row r="167" spans="1:10" ht="45" x14ac:dyDescent="0.25">
      <c r="A167" s="26" t="s">
        <v>23</v>
      </c>
      <c r="B167" s="27" t="s">
        <v>122</v>
      </c>
      <c r="C167" s="27" t="s">
        <v>137</v>
      </c>
      <c r="D167" s="27" t="s">
        <v>53</v>
      </c>
      <c r="E167" s="26"/>
      <c r="F167" s="47">
        <v>2183.5010000000002</v>
      </c>
      <c r="G167" s="47">
        <f t="shared" si="5"/>
        <v>26202.012000000002</v>
      </c>
      <c r="H167" s="27" t="s">
        <v>39</v>
      </c>
      <c r="I167" s="26" t="s">
        <v>170</v>
      </c>
      <c r="J167" s="27" t="s">
        <v>199</v>
      </c>
    </row>
    <row r="168" spans="1:10" ht="45" x14ac:dyDescent="0.25">
      <c r="A168" s="26" t="s">
        <v>23</v>
      </c>
      <c r="B168" s="27" t="s">
        <v>122</v>
      </c>
      <c r="C168" s="27" t="s">
        <v>138</v>
      </c>
      <c r="D168" s="27" t="s">
        <v>53</v>
      </c>
      <c r="E168" s="26"/>
      <c r="F168" s="47">
        <v>1433.5840000000001</v>
      </c>
      <c r="G168" s="47">
        <f t="shared" si="5"/>
        <v>17203.008000000002</v>
      </c>
      <c r="H168" s="27" t="s">
        <v>39</v>
      </c>
      <c r="I168" s="26" t="s">
        <v>171</v>
      </c>
      <c r="J168" s="27" t="s">
        <v>200</v>
      </c>
    </row>
    <row r="169" spans="1:10" ht="45" x14ac:dyDescent="0.25">
      <c r="A169" s="26" t="s">
        <v>23</v>
      </c>
      <c r="B169" s="27" t="s">
        <v>122</v>
      </c>
      <c r="C169" s="27" t="s">
        <v>139</v>
      </c>
      <c r="D169" s="27" t="s">
        <v>53</v>
      </c>
      <c r="E169" s="26"/>
      <c r="F169" s="47">
        <v>9878.6659999999993</v>
      </c>
      <c r="G169" s="47">
        <f t="shared" si="5"/>
        <v>118543.992</v>
      </c>
      <c r="H169" s="27" t="s">
        <v>39</v>
      </c>
      <c r="I169" s="26" t="s">
        <v>172</v>
      </c>
      <c r="J169" s="27" t="s">
        <v>201</v>
      </c>
    </row>
    <row r="170" spans="1:10" ht="45" x14ac:dyDescent="0.25">
      <c r="A170" s="26" t="s">
        <v>23</v>
      </c>
      <c r="B170" s="27" t="s">
        <v>122</v>
      </c>
      <c r="C170" s="27" t="s">
        <v>140</v>
      </c>
      <c r="D170" s="27" t="s">
        <v>53</v>
      </c>
      <c r="E170" s="26"/>
      <c r="F170" s="47">
        <v>180</v>
      </c>
      <c r="G170" s="47">
        <f t="shared" si="5"/>
        <v>2160</v>
      </c>
      <c r="H170" s="27" t="s">
        <v>39</v>
      </c>
      <c r="I170" s="26" t="s">
        <v>173</v>
      </c>
      <c r="J170" s="27" t="s">
        <v>202</v>
      </c>
    </row>
    <row r="171" spans="1:10" ht="45" x14ac:dyDescent="0.25">
      <c r="A171" s="26" t="s">
        <v>23</v>
      </c>
      <c r="B171" s="27" t="s">
        <v>122</v>
      </c>
      <c r="C171" s="27" t="s">
        <v>141</v>
      </c>
      <c r="D171" s="27" t="s">
        <v>53</v>
      </c>
      <c r="E171" s="26"/>
      <c r="F171" s="47">
        <v>372.64100000000002</v>
      </c>
      <c r="G171" s="47">
        <f t="shared" si="5"/>
        <v>4471.692</v>
      </c>
      <c r="H171" s="27" t="s">
        <v>39</v>
      </c>
      <c r="I171" s="26" t="s">
        <v>174</v>
      </c>
      <c r="J171" s="27" t="s">
        <v>203</v>
      </c>
    </row>
    <row r="172" spans="1:10" ht="45" x14ac:dyDescent="0.25">
      <c r="A172" s="26" t="s">
        <v>23</v>
      </c>
      <c r="B172" s="27" t="s">
        <v>122</v>
      </c>
      <c r="C172" s="27" t="s">
        <v>142</v>
      </c>
      <c r="D172" s="27" t="s">
        <v>53</v>
      </c>
      <c r="E172" s="26"/>
      <c r="F172" s="47">
        <v>160</v>
      </c>
      <c r="G172" s="47">
        <f t="shared" si="5"/>
        <v>1920</v>
      </c>
      <c r="H172" s="27" t="s">
        <v>39</v>
      </c>
      <c r="I172" s="26" t="s">
        <v>175</v>
      </c>
      <c r="J172" s="27" t="s">
        <v>204</v>
      </c>
    </row>
    <row r="173" spans="1:10" ht="45" x14ac:dyDescent="0.25">
      <c r="A173" s="26" t="s">
        <v>23</v>
      </c>
      <c r="B173" s="27" t="s">
        <v>122</v>
      </c>
      <c r="C173" s="27" t="s">
        <v>143</v>
      </c>
      <c r="D173" s="27" t="s">
        <v>53</v>
      </c>
      <c r="E173" s="26"/>
      <c r="F173" s="47">
        <v>203.69200000000001</v>
      </c>
      <c r="G173" s="47">
        <f t="shared" si="5"/>
        <v>2444.3040000000001</v>
      </c>
      <c r="H173" s="27" t="s">
        <v>39</v>
      </c>
      <c r="I173" s="26" t="s">
        <v>61</v>
      </c>
      <c r="J173" s="27" t="s">
        <v>205</v>
      </c>
    </row>
    <row r="174" spans="1:10" ht="45" x14ac:dyDescent="0.25">
      <c r="A174" s="26" t="s">
        <v>23</v>
      </c>
      <c r="B174" s="27" t="s">
        <v>122</v>
      </c>
      <c r="C174" s="27" t="s">
        <v>144</v>
      </c>
      <c r="D174" s="27" t="s">
        <v>53</v>
      </c>
      <c r="E174" s="26"/>
      <c r="F174" s="47">
        <v>184</v>
      </c>
      <c r="G174" s="47">
        <f t="shared" si="5"/>
        <v>2208</v>
      </c>
      <c r="H174" s="27" t="s">
        <v>39</v>
      </c>
      <c r="I174" s="26" t="s">
        <v>81</v>
      </c>
      <c r="J174" s="27" t="s">
        <v>206</v>
      </c>
    </row>
    <row r="175" spans="1:10" ht="45" x14ac:dyDescent="0.25">
      <c r="A175" s="26" t="s">
        <v>23</v>
      </c>
      <c r="B175" s="27" t="s">
        <v>122</v>
      </c>
      <c r="C175" s="27" t="s">
        <v>145</v>
      </c>
      <c r="D175" s="27" t="s">
        <v>53</v>
      </c>
      <c r="E175" s="26"/>
      <c r="F175" s="47">
        <v>450</v>
      </c>
      <c r="G175" s="47">
        <f t="shared" si="5"/>
        <v>5400</v>
      </c>
      <c r="H175" s="27" t="s">
        <v>39</v>
      </c>
      <c r="I175" s="26" t="s">
        <v>176</v>
      </c>
      <c r="J175" s="27" t="s">
        <v>207</v>
      </c>
    </row>
    <row r="176" spans="1:10" ht="45" x14ac:dyDescent="0.25">
      <c r="A176" s="26" t="s">
        <v>23</v>
      </c>
      <c r="B176" s="27" t="s">
        <v>122</v>
      </c>
      <c r="C176" s="27" t="s">
        <v>146</v>
      </c>
      <c r="D176" s="27" t="s">
        <v>53</v>
      </c>
      <c r="E176" s="26"/>
      <c r="F176" s="47">
        <v>128.80000000000001</v>
      </c>
      <c r="G176" s="47">
        <f t="shared" si="5"/>
        <v>1545.6000000000001</v>
      </c>
      <c r="H176" s="27" t="s">
        <v>39</v>
      </c>
      <c r="I176" s="26" t="s">
        <v>177</v>
      </c>
      <c r="J176" s="27" t="s">
        <v>208</v>
      </c>
    </row>
    <row r="177" spans="1:10" ht="45" x14ac:dyDescent="0.25">
      <c r="A177" s="26" t="s">
        <v>23</v>
      </c>
      <c r="B177" s="27" t="s">
        <v>122</v>
      </c>
      <c r="C177" s="27" t="s">
        <v>125</v>
      </c>
      <c r="D177" s="27" t="s">
        <v>53</v>
      </c>
      <c r="E177" s="26"/>
      <c r="F177" s="47">
        <v>131.738</v>
      </c>
      <c r="G177" s="47">
        <f t="shared" si="5"/>
        <v>1580.856</v>
      </c>
      <c r="H177" s="27" t="s">
        <v>39</v>
      </c>
      <c r="I177" s="26" t="s">
        <v>157</v>
      </c>
      <c r="J177" s="27" t="s">
        <v>209</v>
      </c>
    </row>
    <row r="178" spans="1:10" ht="60" x14ac:dyDescent="0.25">
      <c r="A178" s="26" t="s">
        <v>23</v>
      </c>
      <c r="B178" s="27" t="s">
        <v>122</v>
      </c>
      <c r="C178" s="27" t="s">
        <v>147</v>
      </c>
      <c r="D178" s="27" t="s">
        <v>53</v>
      </c>
      <c r="E178" s="26"/>
      <c r="F178" s="47">
        <v>540</v>
      </c>
      <c r="G178" s="47">
        <f t="shared" si="5"/>
        <v>6480</v>
      </c>
      <c r="H178" s="27" t="s">
        <v>39</v>
      </c>
      <c r="I178" s="26" t="s">
        <v>178</v>
      </c>
      <c r="J178" s="27" t="s">
        <v>210</v>
      </c>
    </row>
    <row r="179" spans="1:10" ht="45" x14ac:dyDescent="0.25">
      <c r="A179" s="26" t="s">
        <v>23</v>
      </c>
      <c r="B179" s="27" t="s">
        <v>122</v>
      </c>
      <c r="C179" s="27" t="s">
        <v>148</v>
      </c>
      <c r="D179" s="27" t="s">
        <v>53</v>
      </c>
      <c r="E179" s="26"/>
      <c r="F179" s="47">
        <v>890</v>
      </c>
      <c r="G179" s="47">
        <f t="shared" si="5"/>
        <v>10680</v>
      </c>
      <c r="H179" s="27" t="s">
        <v>39</v>
      </c>
      <c r="I179" s="26" t="s">
        <v>179</v>
      </c>
      <c r="J179" s="27" t="s">
        <v>211</v>
      </c>
    </row>
    <row r="180" spans="1:10" ht="45" x14ac:dyDescent="0.25">
      <c r="A180" s="26" t="s">
        <v>23</v>
      </c>
      <c r="B180" s="27" t="s">
        <v>122</v>
      </c>
      <c r="C180" s="27" t="s">
        <v>59</v>
      </c>
      <c r="D180" s="27" t="s">
        <v>53</v>
      </c>
      <c r="E180" s="26"/>
      <c r="F180" s="47">
        <v>145.19999999999999</v>
      </c>
      <c r="G180" s="47">
        <f t="shared" si="5"/>
        <v>1742.3999999999999</v>
      </c>
      <c r="H180" s="27" t="s">
        <v>39</v>
      </c>
      <c r="I180" s="26" t="s">
        <v>64</v>
      </c>
      <c r="J180" s="27" t="s">
        <v>212</v>
      </c>
    </row>
    <row r="181" spans="1:10" ht="45" x14ac:dyDescent="0.25">
      <c r="A181" s="26" t="s">
        <v>23</v>
      </c>
      <c r="B181" s="27" t="s">
        <v>122</v>
      </c>
      <c r="C181" s="27" t="s">
        <v>149</v>
      </c>
      <c r="D181" s="27" t="s">
        <v>53</v>
      </c>
      <c r="E181" s="26"/>
      <c r="F181" s="47">
        <v>34.53</v>
      </c>
      <c r="G181" s="47">
        <f t="shared" si="5"/>
        <v>414.36</v>
      </c>
      <c r="H181" s="27" t="s">
        <v>39</v>
      </c>
      <c r="I181" s="26" t="s">
        <v>180</v>
      </c>
      <c r="J181" s="27" t="s">
        <v>213</v>
      </c>
    </row>
    <row r="182" spans="1:10" ht="45" x14ac:dyDescent="0.25">
      <c r="A182" s="26" t="s">
        <v>23</v>
      </c>
      <c r="B182" s="27" t="s">
        <v>122</v>
      </c>
      <c r="C182" s="27" t="s">
        <v>131</v>
      </c>
      <c r="D182" s="27" t="s">
        <v>53</v>
      </c>
      <c r="E182" s="26"/>
      <c r="F182" s="47">
        <v>861.2</v>
      </c>
      <c r="G182" s="47">
        <f t="shared" si="5"/>
        <v>10334.400000000001</v>
      </c>
      <c r="H182" s="27" t="s">
        <v>39</v>
      </c>
      <c r="I182" s="26" t="s">
        <v>163</v>
      </c>
      <c r="J182" s="27" t="s">
        <v>214</v>
      </c>
    </row>
    <row r="183" spans="1:10" ht="45" x14ac:dyDescent="0.25">
      <c r="A183" s="26" t="s">
        <v>23</v>
      </c>
      <c r="B183" s="27" t="s">
        <v>122</v>
      </c>
      <c r="C183" s="27" t="s">
        <v>150</v>
      </c>
      <c r="D183" s="27" t="s">
        <v>53</v>
      </c>
      <c r="E183" s="26"/>
      <c r="F183" s="47">
        <v>278.5</v>
      </c>
      <c r="G183" s="47">
        <f t="shared" si="5"/>
        <v>3342</v>
      </c>
      <c r="H183" s="27" t="s">
        <v>39</v>
      </c>
      <c r="I183" s="26" t="s">
        <v>181</v>
      </c>
      <c r="J183" s="27" t="s">
        <v>215</v>
      </c>
    </row>
    <row r="184" spans="1:10" ht="45" x14ac:dyDescent="0.25">
      <c r="A184" s="26" t="s">
        <v>23</v>
      </c>
      <c r="B184" s="27" t="s">
        <v>122</v>
      </c>
      <c r="C184" s="27" t="s">
        <v>151</v>
      </c>
      <c r="D184" s="27" t="s">
        <v>53</v>
      </c>
      <c r="E184" s="26"/>
      <c r="F184" s="47">
        <v>2890.0722000000001</v>
      </c>
      <c r="G184" s="47">
        <f t="shared" si="5"/>
        <v>34680.866399999999</v>
      </c>
      <c r="H184" s="27" t="s">
        <v>39</v>
      </c>
      <c r="I184" s="26" t="s">
        <v>166</v>
      </c>
      <c r="J184" s="27" t="s">
        <v>216</v>
      </c>
    </row>
    <row r="185" spans="1:10" ht="45" x14ac:dyDescent="0.25">
      <c r="A185" s="26" t="s">
        <v>23</v>
      </c>
      <c r="B185" s="27" t="s">
        <v>122</v>
      </c>
      <c r="C185" s="27" t="s">
        <v>152</v>
      </c>
      <c r="D185" s="27" t="s">
        <v>53</v>
      </c>
      <c r="E185" s="26"/>
      <c r="F185" s="47">
        <v>8534.4079999999994</v>
      </c>
      <c r="G185" s="47">
        <f t="shared" si="5"/>
        <v>102412.89599999999</v>
      </c>
      <c r="H185" s="27" t="s">
        <v>39</v>
      </c>
      <c r="I185" s="26" t="s">
        <v>183</v>
      </c>
      <c r="J185" s="27" t="s">
        <v>217</v>
      </c>
    </row>
    <row r="186" spans="1:10" ht="45" x14ac:dyDescent="0.25">
      <c r="A186" s="26" t="s">
        <v>23</v>
      </c>
      <c r="B186" s="27" t="s">
        <v>122</v>
      </c>
      <c r="C186" s="27" t="s">
        <v>153</v>
      </c>
      <c r="D186" s="27" t="s">
        <v>53</v>
      </c>
      <c r="E186" s="26"/>
      <c r="F186" s="47">
        <v>1595.1210000000001</v>
      </c>
      <c r="G186" s="47">
        <f t="shared" si="5"/>
        <v>19141.452000000001</v>
      </c>
      <c r="H186" s="27" t="s">
        <v>39</v>
      </c>
      <c r="I186" s="26" t="s">
        <v>182</v>
      </c>
      <c r="J186" s="27" t="s">
        <v>218</v>
      </c>
    </row>
    <row r="187" spans="1:10" ht="45" x14ac:dyDescent="0.25">
      <c r="A187" s="26" t="s">
        <v>23</v>
      </c>
      <c r="B187" s="27" t="s">
        <v>122</v>
      </c>
      <c r="C187" s="27" t="s">
        <v>154</v>
      </c>
      <c r="D187" s="27" t="s">
        <v>53</v>
      </c>
      <c r="E187" s="26"/>
      <c r="F187" s="47">
        <v>6939.2870000000003</v>
      </c>
      <c r="G187" s="47">
        <f t="shared" si="5"/>
        <v>83271.444000000003</v>
      </c>
      <c r="H187" s="27" t="s">
        <v>39</v>
      </c>
      <c r="I187" s="26" t="s">
        <v>184</v>
      </c>
      <c r="J187" s="27" t="s">
        <v>219</v>
      </c>
    </row>
    <row r="188" spans="1:10" ht="45" x14ac:dyDescent="0.25">
      <c r="A188" s="26" t="s">
        <v>23</v>
      </c>
      <c r="B188" s="27" t="s">
        <v>122</v>
      </c>
      <c r="C188" s="27" t="s">
        <v>155</v>
      </c>
      <c r="D188" s="27" t="s">
        <v>53</v>
      </c>
      <c r="E188" s="26"/>
      <c r="F188" s="47">
        <v>32.1</v>
      </c>
      <c r="G188" s="47">
        <f t="shared" si="5"/>
        <v>385.20000000000005</v>
      </c>
      <c r="H188" s="27" t="s">
        <v>39</v>
      </c>
      <c r="I188" s="26" t="s">
        <v>185</v>
      </c>
      <c r="J188" s="27" t="s">
        <v>220</v>
      </c>
    </row>
    <row r="189" spans="1:10" ht="30" x14ac:dyDescent="0.25">
      <c r="A189" s="45" t="str">
        <f>A46</f>
        <v>BENS PATRIMÔNIAIS</v>
      </c>
      <c r="B189" s="45" t="str">
        <f>B46</f>
        <v xml:space="preserve">BENS PATRIMÔNIAIS </v>
      </c>
      <c r="E189" s="43"/>
      <c r="F189" s="34">
        <f>SUM(F190,F191,F192,F193,F194,F195)</f>
        <v>2812.4550000000004</v>
      </c>
      <c r="G189" s="34">
        <f>SUM(G190,G191,G192,G193,G194,G195)</f>
        <v>33749.46</v>
      </c>
    </row>
    <row r="190" spans="1:10" ht="45" x14ac:dyDescent="0.25">
      <c r="A190" s="26" t="s">
        <v>28</v>
      </c>
      <c r="B190" s="27" t="s">
        <v>227</v>
      </c>
      <c r="C190" s="27" t="s">
        <v>221</v>
      </c>
      <c r="D190" s="27" t="s">
        <v>31</v>
      </c>
      <c r="E190" s="26"/>
      <c r="F190" s="48">
        <v>779.6</v>
      </c>
      <c r="G190" s="42">
        <f>F190*12</f>
        <v>9355.2000000000007</v>
      </c>
      <c r="H190" s="27" t="s">
        <v>39</v>
      </c>
      <c r="I190" s="26" t="s">
        <v>45</v>
      </c>
      <c r="J190" s="27" t="s">
        <v>232</v>
      </c>
    </row>
    <row r="191" spans="1:10" ht="45" x14ac:dyDescent="0.25">
      <c r="A191" s="26" t="s">
        <v>28</v>
      </c>
      <c r="B191" s="27" t="s">
        <v>227</v>
      </c>
      <c r="C191" s="27" t="s">
        <v>222</v>
      </c>
      <c r="D191" s="27" t="s">
        <v>31</v>
      </c>
      <c r="E191" s="26"/>
      <c r="F191" s="48">
        <v>223.3</v>
      </c>
      <c r="G191" s="42">
        <f t="shared" ref="G191:G195" si="6">F191*12</f>
        <v>2679.6000000000004</v>
      </c>
      <c r="H191" s="27" t="s">
        <v>39</v>
      </c>
      <c r="I191" s="26" t="s">
        <v>228</v>
      </c>
      <c r="J191" s="27" t="s">
        <v>233</v>
      </c>
    </row>
    <row r="192" spans="1:10" ht="45" x14ac:dyDescent="0.25">
      <c r="A192" s="26" t="s">
        <v>28</v>
      </c>
      <c r="B192" s="27" t="s">
        <v>227</v>
      </c>
      <c r="C192" s="27" t="s">
        <v>223</v>
      </c>
      <c r="D192" s="27" t="s">
        <v>31</v>
      </c>
      <c r="E192" s="26"/>
      <c r="F192" s="48">
        <v>1252</v>
      </c>
      <c r="G192" s="42">
        <f t="shared" si="6"/>
        <v>15024</v>
      </c>
      <c r="H192" s="27" t="s">
        <v>39</v>
      </c>
      <c r="I192" s="26" t="s">
        <v>47</v>
      </c>
      <c r="J192" s="27" t="s">
        <v>234</v>
      </c>
    </row>
    <row r="193" spans="1:10" ht="45" x14ac:dyDescent="0.25">
      <c r="A193" s="26" t="s">
        <v>28</v>
      </c>
      <c r="B193" s="27" t="s">
        <v>227</v>
      </c>
      <c r="C193" s="27" t="s">
        <v>224</v>
      </c>
      <c r="D193" s="27" t="s">
        <v>31</v>
      </c>
      <c r="E193" s="26"/>
      <c r="F193" s="48">
        <v>257.8</v>
      </c>
      <c r="G193" s="42">
        <f t="shared" si="6"/>
        <v>3093.6000000000004</v>
      </c>
      <c r="H193" s="27" t="s">
        <v>39</v>
      </c>
      <c r="I193" s="26" t="s">
        <v>229</v>
      </c>
      <c r="J193" s="27" t="s">
        <v>235</v>
      </c>
    </row>
    <row r="194" spans="1:10" ht="30" x14ac:dyDescent="0.25">
      <c r="A194" s="26" t="s">
        <v>28</v>
      </c>
      <c r="B194" s="27" t="s">
        <v>227</v>
      </c>
      <c r="C194" s="27" t="s">
        <v>225</v>
      </c>
      <c r="D194" s="27" t="s">
        <v>31</v>
      </c>
      <c r="E194" s="26"/>
      <c r="F194" s="48">
        <v>184.9</v>
      </c>
      <c r="G194" s="42">
        <f t="shared" si="6"/>
        <v>2218.8000000000002</v>
      </c>
      <c r="H194" s="27" t="s">
        <v>39</v>
      </c>
      <c r="I194" s="26" t="s">
        <v>230</v>
      </c>
      <c r="J194" s="27" t="s">
        <v>236</v>
      </c>
    </row>
    <row r="195" spans="1:10" ht="45" x14ac:dyDescent="0.25">
      <c r="A195" s="26" t="s">
        <v>28</v>
      </c>
      <c r="B195" s="27" t="s">
        <v>227</v>
      </c>
      <c r="C195" s="27" t="s">
        <v>226</v>
      </c>
      <c r="D195" s="27" t="s">
        <v>31</v>
      </c>
      <c r="E195" s="26"/>
      <c r="F195" s="48">
        <v>114.855</v>
      </c>
      <c r="G195" s="42">
        <f t="shared" si="6"/>
        <v>1378.26</v>
      </c>
      <c r="H195" s="27" t="s">
        <v>39</v>
      </c>
      <c r="I195" s="26" t="s">
        <v>231</v>
      </c>
      <c r="J195" s="27" t="s">
        <v>237</v>
      </c>
    </row>
    <row r="196" spans="1:10" x14ac:dyDescent="0.25">
      <c r="A196" s="54" t="s">
        <v>238</v>
      </c>
      <c r="B196" s="54"/>
      <c r="C196" s="54"/>
      <c r="D196" s="54"/>
      <c r="E196" s="54"/>
      <c r="F196" s="54"/>
      <c r="G196" s="54"/>
      <c r="H196" s="54"/>
      <c r="I196" s="54"/>
      <c r="J196" s="54"/>
    </row>
    <row r="197" spans="1:10" x14ac:dyDescent="0.25">
      <c r="A197" s="84"/>
      <c r="B197" s="84"/>
      <c r="C197" s="84"/>
      <c r="D197" s="84"/>
      <c r="E197" s="84"/>
      <c r="F197" s="108">
        <f>SUM(F198,F199,F200,F201,F202,F203,F204,F205,F206,F207,F208,F209,F210,F211,F212,F213,F214)</f>
        <v>94623.17</v>
      </c>
      <c r="G197" s="108">
        <f>SUM(G198,G199,G200,G201,G202,G203,G204,G205,G206,G207,G208,G209,G210,G211,G212,G213,G214)</f>
        <v>947780.03</v>
      </c>
      <c r="H197" s="84"/>
      <c r="I197" s="84"/>
      <c r="J197" s="84"/>
    </row>
    <row r="198" spans="1:10" x14ac:dyDescent="0.25">
      <c r="A198" s="30" t="str">
        <f>A140</f>
        <v>Material</v>
      </c>
      <c r="B198" s="30" t="str">
        <f>B140</f>
        <v>Materiais</v>
      </c>
      <c r="C198" s="27" t="s">
        <v>92</v>
      </c>
      <c r="D198" s="27"/>
      <c r="E198" s="50"/>
      <c r="F198" s="104">
        <v>10537.28</v>
      </c>
      <c r="G198" s="104">
        <v>15537.28</v>
      </c>
      <c r="H198" s="51" t="s">
        <v>121</v>
      </c>
      <c r="I198" s="52" t="str">
        <f>'[4]MODELO PAC 3 PNEUS'!I4</f>
        <v>3.3.90.30.00.00</v>
      </c>
      <c r="J198" s="27" t="s">
        <v>386</v>
      </c>
    </row>
    <row r="199" spans="1:10" ht="30" x14ac:dyDescent="0.25">
      <c r="A199" s="27" t="str">
        <f>'[4]MODELO PAC 3 PNEUS'!A5</f>
        <v>MATERIAL</v>
      </c>
      <c r="B199" s="27" t="str">
        <f>'[4]MODELO PAC 3 PNEUS'!B5</f>
        <v>MATERIAIS</v>
      </c>
      <c r="C199" s="27" t="str">
        <f>'[4]MODELO PAC 3 PNEUS'!C5</f>
        <v>MATERIAL PARA LIMPEZA</v>
      </c>
      <c r="D199" s="27" t="str">
        <f>'[4]MODELO PAC 3 PNEUS'!D5</f>
        <v>UNID</v>
      </c>
      <c r="E199" s="27"/>
      <c r="F199" s="104">
        <v>2196.75</v>
      </c>
      <c r="G199" s="104">
        <v>21196.75</v>
      </c>
      <c r="H199" s="51" t="s">
        <v>121</v>
      </c>
      <c r="I199" s="29" t="str">
        <f>'[4]MODELO PAC 3 PNEUS'!I5</f>
        <v>3.3.90.30.22.00</v>
      </c>
      <c r="J199" s="29" t="str">
        <f>'[4]MODELO PAC 3 PNEUS'!J5</f>
        <v>Material utilizado para as atividades em relação a manutenção de  limpeza.</v>
      </c>
    </row>
    <row r="200" spans="1:10" ht="45" x14ac:dyDescent="0.25">
      <c r="A200" s="27" t="str">
        <f>'[4]MODELO PAC 3 PNEUS'!A6</f>
        <v>MATEIAL</v>
      </c>
      <c r="B200" s="27" t="str">
        <f>'[4]MODELO PAC 3 PNEUS'!B6</f>
        <v>MATERIAIS</v>
      </c>
      <c r="C200" s="27" t="str">
        <f>'[4]MODELO PAC 3 PNEUS'!C6</f>
        <v>MATERIAL DE CONDICIONAMENTO E EMBALAGEM</v>
      </c>
      <c r="D200" s="27" t="str">
        <f>'[4]MODELO PAC 3 PNEUS'!D6</f>
        <v>UNID</v>
      </c>
      <c r="E200" s="27"/>
      <c r="F200" s="104">
        <v>414</v>
      </c>
      <c r="G200" s="104">
        <v>4968</v>
      </c>
      <c r="H200" s="51" t="s">
        <v>121</v>
      </c>
      <c r="I200" s="29" t="str">
        <f>'[4]MODELO PAC 3 PNEUS'!I6</f>
        <v>3.3.90.30.19.0000</v>
      </c>
      <c r="J200" s="29" t="str">
        <f>'[4]MODELO PAC 3 PNEUS'!J6</f>
        <v>Material utilizado para as atividades em relação a condicionamento e embalagens</v>
      </c>
    </row>
    <row r="201" spans="1:10" ht="30" x14ac:dyDescent="0.25">
      <c r="A201" s="27" t="str">
        <f>'[4]MODELO PAC 3 PNEUS'!A7</f>
        <v xml:space="preserve">MATERIAL </v>
      </c>
      <c r="B201" s="27" t="str">
        <f>'[4]MODELO PAC 3 PNEUS'!B7</f>
        <v>MATERIAL</v>
      </c>
      <c r="C201" s="27" t="str">
        <f>'[4]MODELO PAC 3 PNEUS'!C7</f>
        <v>MATERIAL DE COPA E COZINHA</v>
      </c>
      <c r="D201" s="27" t="str">
        <f>'[4]MODELO PAC 3 PNEUS'!D7</f>
        <v>UNID</v>
      </c>
      <c r="E201" s="27"/>
      <c r="F201" s="104">
        <v>525.28</v>
      </c>
      <c r="G201" s="104">
        <v>6300</v>
      </c>
      <c r="H201" s="51" t="s">
        <v>121</v>
      </c>
      <c r="I201" s="29" t="str">
        <f>'[4]MODELO PAC 3 PNEUS'!I7</f>
        <v>3.3.90.30.21.0000</v>
      </c>
      <c r="J201" s="29" t="str">
        <f>'[4]MODELO PAC 3 PNEUS'!J7</f>
        <v>Material utilizado para as atividades em relação a copa  e coinha</v>
      </c>
    </row>
    <row r="202" spans="1:10" ht="30" x14ac:dyDescent="0.25">
      <c r="A202" s="27" t="str">
        <f>'[4]MODELO PAC 3 PNEUS'!A8</f>
        <v>MATERIAL</v>
      </c>
      <c r="B202" s="27" t="str">
        <f>'[4]MODELO PAC 3 PNEUS'!B8</f>
        <v xml:space="preserve">MATERIAL </v>
      </c>
      <c r="C202" s="27" t="str">
        <f>'[4]MODELO PAC 3 PNEUS'!C8</f>
        <v>MATERIAL UNIFORME TECIDOS E AVIAMENTOS</v>
      </c>
      <c r="D202" s="27" t="str">
        <f>'[4]MODELO PAC 3 PNEUS'!D8</f>
        <v>UNID</v>
      </c>
      <c r="E202" s="27"/>
      <c r="F202" s="104">
        <v>2457.5</v>
      </c>
      <c r="G202" s="104">
        <v>29484</v>
      </c>
      <c r="H202" s="51" t="s">
        <v>121</v>
      </c>
      <c r="I202" s="29" t="str">
        <f>'[4]MODELO PAC 3 PNEUS'!I8</f>
        <v>3.3.90.30.23.0000</v>
      </c>
      <c r="J202" s="29" t="str">
        <f>'[4]MODELO PAC 3 PNEUS'!J8</f>
        <v>Material utilizado para as atividades em relação a uniformes</v>
      </c>
    </row>
    <row r="203" spans="1:10" ht="30" x14ac:dyDescent="0.25">
      <c r="A203" s="27" t="str">
        <f>'[4]MODELO PAC 3 PNEUS'!A9</f>
        <v xml:space="preserve">MATERIAL </v>
      </c>
      <c r="B203" s="27" t="str">
        <f>'[4]MODELO PAC 3 PNEUS'!B9</f>
        <v>MATERIAL</v>
      </c>
      <c r="C203" s="27" t="str">
        <f>'[4]MODELO PAC 3 PNEUS'!C9</f>
        <v>MATERIAL PARA AUDIO VIDEO E FOTOS</v>
      </c>
      <c r="D203" s="27" t="str">
        <f>'[4]MODELO PAC 3 PNEUS'!D9</f>
        <v>UNID</v>
      </c>
      <c r="E203" s="27"/>
      <c r="F203" s="104">
        <v>110</v>
      </c>
      <c r="G203" s="104">
        <v>1320</v>
      </c>
      <c r="H203" s="51" t="s">
        <v>121</v>
      </c>
      <c r="I203" s="29" t="str">
        <f>'[4]MODELO PAC 3 PNEUS'!I9</f>
        <v>3.3.90.30.29.0000</v>
      </c>
      <c r="J203" s="29" t="str">
        <f>'[4]MODELO PAC 3 PNEUS'!J9</f>
        <v>Material utilizado para as atividades em relação a audios videos e foto</v>
      </c>
    </row>
    <row r="204" spans="1:10" ht="30" x14ac:dyDescent="0.25">
      <c r="A204" s="27" t="str">
        <f>'[4]MODELO PAC 3 PNEUS'!A10</f>
        <v xml:space="preserve">MATERIAL </v>
      </c>
      <c r="B204" s="27" t="str">
        <f>'[4]MODELO PAC 3 PNEUS'!B10</f>
        <v xml:space="preserve">MATERIAL </v>
      </c>
      <c r="C204" s="27" t="str">
        <f>'[4]MODELO PAC 3 PNEUS'!C10</f>
        <v>MATERIAL GRAFICO E PUBLICITAGEM</v>
      </c>
      <c r="D204" s="27" t="str">
        <f>'[4]MODELO PAC 3 PNEUS'!D10</f>
        <v>UNID</v>
      </c>
      <c r="E204" s="27"/>
      <c r="F204" s="104">
        <v>365</v>
      </c>
      <c r="G204" s="104">
        <v>4380</v>
      </c>
      <c r="H204" s="51" t="s">
        <v>121</v>
      </c>
      <c r="I204" s="29" t="str">
        <f>'[4]MODELO PAC 3 PNEUS'!I10</f>
        <v>3.3.90.30.99.03.000</v>
      </c>
      <c r="J204" s="29" t="str">
        <f>'[4]MODELO PAC 3 PNEUS'!J10</f>
        <v>Material utilizado para as atividades em relação a grafico publicidade</v>
      </c>
    </row>
    <row r="205" spans="1:10" ht="45" x14ac:dyDescent="0.25">
      <c r="A205" s="27" t="str">
        <f>'[4]MODELO PAC 3 PNEUS'!A12</f>
        <v xml:space="preserve">MATERIAL </v>
      </c>
      <c r="B205" s="27" t="str">
        <f>'[4]MODELO PAC 3 PNEUS'!B12</f>
        <v xml:space="preserve">MATERIAL </v>
      </c>
      <c r="C205" s="27" t="str">
        <f>'[4]MODELO PAC 3 PNEUS'!C12</f>
        <v>MATERIAL EDUCACIONAL E CULTURAL</v>
      </c>
      <c r="D205" s="27" t="str">
        <f>'[4]MODELO PAC 3 PNEUS'!D12</f>
        <v>UNID</v>
      </c>
      <c r="E205" s="27"/>
      <c r="F205" s="105">
        <v>860</v>
      </c>
      <c r="G205" s="104">
        <v>10320</v>
      </c>
      <c r="H205" s="51" t="s">
        <v>121</v>
      </c>
      <c r="I205" s="29" t="str">
        <f>'[4]MODELO PAC 3 PNEUS'!I12</f>
        <v>3.3.90.32.04.0000</v>
      </c>
      <c r="J205" s="29" t="str">
        <f>'[4]MODELO PAC 3 PNEUS'!J12</f>
        <v>Material utilizado para as atividades em relação a educação e cultura</v>
      </c>
    </row>
    <row r="206" spans="1:10" ht="30" x14ac:dyDescent="0.25">
      <c r="A206" s="27" t="str">
        <f>'[4]MODELO PAC 3 PNEUS'!A13</f>
        <v>MATERIAL</v>
      </c>
      <c r="B206" s="27" t="str">
        <f>'[4]MODELO PAC 3 PNEUS'!B13</f>
        <v>MATTERIAL</v>
      </c>
      <c r="C206" s="27" t="str">
        <f>'[4]MODELO PAC 3 PNEUS'!C13</f>
        <v xml:space="preserve">MATERIAL PARA DOAÇÕES </v>
      </c>
      <c r="D206" s="27" t="str">
        <f>'[4]MODELO PAC 3 PNEUS'!D13</f>
        <v>UNID</v>
      </c>
      <c r="E206" s="27"/>
      <c r="F206" s="106">
        <v>6294</v>
      </c>
      <c r="G206" s="104">
        <v>75528</v>
      </c>
      <c r="H206" s="51" t="s">
        <v>121</v>
      </c>
      <c r="I206" s="29" t="str">
        <f>'[4]MODELO PAC 3 PNEUS'!I13</f>
        <v>3.3.90.05.0000</v>
      </c>
      <c r="J206" s="29" t="str">
        <f>'[4]MODELO PAC 3 PNEUS'!J13</f>
        <v>Material utilizado para as atividades em relação a doações</v>
      </c>
    </row>
    <row r="207" spans="1:10" ht="30" x14ac:dyDescent="0.25">
      <c r="A207" s="27" t="str">
        <f>'[4]MODELO PAC 3 PNEUS'!A14</f>
        <v>MATERIAL</v>
      </c>
      <c r="B207" s="27" t="str">
        <f>'[4]MODELO PAC 3 PNEUS'!B14</f>
        <v>MATERIAL</v>
      </c>
      <c r="C207" s="27" t="str">
        <f>'[4]MODELO PAC 3 PNEUS'!C14</f>
        <v>MATERIAL DE DISTRIBUÇOES GRATUITA</v>
      </c>
      <c r="D207" s="27" t="str">
        <f>'[4]MODELO PAC 3 PNEUS'!D14</f>
        <v>UNID</v>
      </c>
      <c r="E207" s="27"/>
      <c r="F207" s="105">
        <v>35793.1</v>
      </c>
      <c r="G207" s="104">
        <v>357930</v>
      </c>
      <c r="H207" s="51" t="s">
        <v>121</v>
      </c>
      <c r="I207" s="29" t="str">
        <f>'[4]MODELO PAC 3 PNEUS'!I14</f>
        <v>3.3.90.32.99.0000</v>
      </c>
      <c r="J207" s="29" t="str">
        <f>'[4]MODELO PAC 3 PNEUS'!J14</f>
        <v>Material utilizado para as atividades em relação a distribuição gratuita</v>
      </c>
    </row>
    <row r="208" spans="1:10" ht="30" x14ac:dyDescent="0.25">
      <c r="A208" s="27" t="str">
        <f>'[4]MODELO PAC 3 PNEUS'!A15</f>
        <v>MATERIAL DE CONTRUÇÃO</v>
      </c>
      <c r="B208" s="27" t="str">
        <f>'[4]MODELO PAC 3 PNEUS'!B15</f>
        <v>MATERIAL</v>
      </c>
      <c r="C208" s="27" t="str">
        <f>'[4]MODELO PAC 3 PNEUS'!C15</f>
        <v>MATERIAL DE CONSTRUÇAO</v>
      </c>
      <c r="D208" s="27" t="str">
        <f>'[4]MODELO PAC 3 PNEUS'!D15</f>
        <v>UNID</v>
      </c>
      <c r="E208" s="27"/>
      <c r="F208" s="105">
        <v>4249</v>
      </c>
      <c r="G208" s="104">
        <v>50988</v>
      </c>
      <c r="H208" s="51" t="s">
        <v>121</v>
      </c>
      <c r="I208" s="29" t="str">
        <f>'[4]MODELO PAC 3 PNEUS'!I15</f>
        <v>3.3.90.32.99.02.00</v>
      </c>
      <c r="J208" s="29" t="str">
        <f>'[4]MODELO PAC 3 PNEUS'!J15</f>
        <v>Material utilizado para as atividades em relação a construções</v>
      </c>
    </row>
    <row r="209" spans="1:11" ht="30" x14ac:dyDescent="0.25">
      <c r="A209" s="27" t="str">
        <f>'[4]MODELO PAC 3 PNEUS'!A17</f>
        <v>MATERIAL</v>
      </c>
      <c r="B209" s="27" t="str">
        <f>'[4]MODELO PAC 3 PNEUS'!B17</f>
        <v>MATERIAIS</v>
      </c>
      <c r="C209" s="27" t="str">
        <f>'[4]MODELO PAC 3 PNEUS'!C17</f>
        <v>MATERIAL DE EXPEDIENTE</v>
      </c>
      <c r="D209" s="27" t="str">
        <f>'[4]MODELO PAC 3 PNEUS'!D17</f>
        <v>UNID</v>
      </c>
      <c r="E209" s="27"/>
      <c r="F209" s="105">
        <v>100</v>
      </c>
      <c r="G209" s="104">
        <v>1200</v>
      </c>
      <c r="H209" s="51" t="s">
        <v>121</v>
      </c>
      <c r="I209" s="29" t="str">
        <f>'[4]MODELO PAC 3 PNEUS'!I17</f>
        <v>3.3.90.30.16.00</v>
      </c>
      <c r="J209" s="29" t="str">
        <f>'[4]MODELO PAC 3 PNEUS'!J17</f>
        <v>Material para realizar as atividades administrativas da Secretaria</v>
      </c>
      <c r="K209" s="40"/>
    </row>
    <row r="210" spans="1:11" ht="30" x14ac:dyDescent="0.25">
      <c r="A210" s="27" t="str">
        <f>'[4]MODELO PAC 3 PNEUS'!A18</f>
        <v>MATERIAL</v>
      </c>
      <c r="B210" s="27" t="str">
        <f>'[4]MODELO PAC 3 PNEUS'!B18</f>
        <v>MATERIAIS</v>
      </c>
      <c r="C210" s="27" t="str">
        <f>'[4]MODELO PAC 3 PNEUS'!C18</f>
        <v>MATERIAL ELÉTRICO</v>
      </c>
      <c r="D210" s="27" t="str">
        <f>'[4]MODELO PAC 3 PNEUS'!D18</f>
        <v>UNID</v>
      </c>
      <c r="E210" s="27"/>
      <c r="F210" s="104">
        <v>432.75</v>
      </c>
      <c r="G210" s="104">
        <v>5184</v>
      </c>
      <c r="H210" s="51" t="s">
        <v>121</v>
      </c>
      <c r="I210" s="29" t="str">
        <f>'[4]MODELO PAC 3 PNEUS'!I18</f>
        <v>3.3.90.30.26.00</v>
      </c>
      <c r="J210" s="29" t="str">
        <f>'[4]MODELO PAC 3 PNEUS'!J18</f>
        <v>Material utilizado para manutenção de serviços elétricos.</v>
      </c>
    </row>
    <row r="211" spans="1:11" ht="45" x14ac:dyDescent="0.25">
      <c r="A211" s="27" t="str">
        <f>'[4]MODELO PAC 3 PNEUS'!A19</f>
        <v>MATERIAL</v>
      </c>
      <c r="B211" s="27" t="str">
        <f>'[4]MODELO PAC 3 PNEUS'!B19</f>
        <v>MATERIAIS</v>
      </c>
      <c r="C211" s="27" t="str">
        <f>'[4]MODELO PAC 3 PNEUS'!C19</f>
        <v>MATERIAL DE MANUTENÇÃO DE BENS IMÓVEIS</v>
      </c>
      <c r="D211" s="27" t="str">
        <f>'[4]MODELO PAC 3 PNEUS'!D19</f>
        <v>UNID</v>
      </c>
      <c r="E211" s="27"/>
      <c r="F211" s="104">
        <v>325</v>
      </c>
      <c r="G211" s="104">
        <v>3900</v>
      </c>
      <c r="H211" s="51" t="s">
        <v>121</v>
      </c>
      <c r="I211" s="29" t="str">
        <f>'[4]MODELO PAC 3 PNEUS'!I19</f>
        <v>3.3.90.30.25.0000</v>
      </c>
      <c r="J211" s="29" t="str">
        <f>'[4]MODELO PAC 3 PNEUS'!J19</f>
        <v>Material utilizado para manutenção dos bens imoveis da Secretaria.</v>
      </c>
    </row>
    <row r="212" spans="1:11" ht="30" x14ac:dyDescent="0.25">
      <c r="A212" s="27" t="str">
        <f>'[4]MODELO PAC 3 PNEUS'!A20</f>
        <v>MATERIAL</v>
      </c>
      <c r="B212" s="27" t="str">
        <f>'[4]MODELO PAC 3 PNEUS'!B20</f>
        <v>MATERIAIS</v>
      </c>
      <c r="C212" s="27" t="str">
        <f>'[4]MODELO PAC 3 PNEUS'!C20</f>
        <v>GÊNEROS DE ALIMENTAÇÃO</v>
      </c>
      <c r="D212" s="27" t="str">
        <f>'[4]MODELO PAC 3 PNEUS'!D20</f>
        <v>UNID</v>
      </c>
      <c r="E212" s="27"/>
      <c r="F212" s="104">
        <v>18857.810000000001</v>
      </c>
      <c r="G212" s="104">
        <v>226284</v>
      </c>
      <c r="H212" s="51" t="s">
        <v>121</v>
      </c>
      <c r="I212" s="29" t="str">
        <f>'[4]MODELO PAC 3 PNEUS'!I20</f>
        <v>3.3.90.30.07.0000</v>
      </c>
      <c r="J212" s="29" t="str">
        <f>'[4]MODELO PAC 3 PNEUS'!J20</f>
        <v>Gêneros alimenticios adquiridos para consumo na Secretaria.</v>
      </c>
    </row>
    <row r="213" spans="1:11" ht="30" x14ac:dyDescent="0.25">
      <c r="A213" s="27" t="str">
        <f>'[4]MODELO PAC 3 PNEUS'!A21</f>
        <v>MATERIAL</v>
      </c>
      <c r="B213" s="27" t="str">
        <f>'[4]MODELO PAC 3 PNEUS'!B21</f>
        <v>MATERIAIS</v>
      </c>
      <c r="C213" s="27" t="str">
        <f>'[4]MODELO PAC 3 PNEUS'!C21</f>
        <v>MATERIAL DE PINTURA</v>
      </c>
      <c r="D213" s="27" t="str">
        <f>'[4]MODELO PAC 3 PNEUS'!D21</f>
        <v>UNID</v>
      </c>
      <c r="E213" s="27"/>
      <c r="F213" s="106">
        <v>1605.7</v>
      </c>
      <c r="G213" s="104">
        <v>19260</v>
      </c>
      <c r="H213" s="51" t="s">
        <v>121</v>
      </c>
      <c r="I213" s="29" t="str">
        <f>'[4]MODELO PAC 3 PNEUS'!I21</f>
        <v>3.3.90.30.99.0100</v>
      </c>
      <c r="J213" s="29" t="str">
        <f>'[4]MODELO PAC 3 PNEUS'!J21</f>
        <v>Material utilizado para manutenção de serviços de pintura e demais similares.</v>
      </c>
    </row>
    <row r="214" spans="1:11" ht="30" x14ac:dyDescent="0.25">
      <c r="A214" s="27" t="str">
        <f>'[4]MODELO PAC 3 PNEUS'!A35</f>
        <v>SERVIÇOS</v>
      </c>
      <c r="B214" s="27" t="str">
        <f>'[4]MODELO PAC 3 PNEUS'!B35</f>
        <v xml:space="preserve">DESPESAS  </v>
      </c>
      <c r="C214" s="27" t="str">
        <f>'[4]MODELO PAC 3 PNEUS'!C35</f>
        <v>LOCAÇÃO DE IMÓVEIS</v>
      </c>
      <c r="D214" s="27" t="str">
        <f>'[4]MODELO PAC 3 PNEUS'!D35</f>
        <v>SERVIÇOS</v>
      </c>
      <c r="E214" s="27"/>
      <c r="F214" s="107">
        <v>9500</v>
      </c>
      <c r="G214" s="104">
        <v>114000</v>
      </c>
      <c r="H214" s="51" t="s">
        <v>121</v>
      </c>
      <c r="I214" s="27" t="str">
        <f>'[4]MODELO PAC 3 PNEUS'!I35</f>
        <v>3.3.90.36.15.0000</v>
      </c>
      <c r="J214" s="27" t="str">
        <f>'[4]MODELO PAC 3 PNEUS'!J35</f>
        <v>Despesas referentes ao pagamento de locação de imóveis.</v>
      </c>
    </row>
    <row r="215" spans="1:1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</row>
    <row r="216" spans="1:11" ht="60" x14ac:dyDescent="0.25">
      <c r="A216" s="30" t="str">
        <f>'[4]MODELO PAC 3 PNEUS'!A37</f>
        <v>SERVIÇOS</v>
      </c>
      <c r="B216" s="30" t="str">
        <f>'[4]MODELO PAC 3 PNEUS'!B37</f>
        <v>SERVIÇOS PARA A SECRETARIA DE ASSITENCIA SOCIAL</v>
      </c>
      <c r="C216" s="27"/>
      <c r="D216" s="27"/>
      <c r="E216" s="27"/>
      <c r="F216" s="102">
        <f>SUM(F217,F218,F219,F220,F221,F222,F223,F224,F225,F226,F227,F228,F229,F230)</f>
        <v>47887.56</v>
      </c>
      <c r="G216" s="33">
        <f>SUM(G217,G218,G219,G220,G221,G222,G223,G224,G225,G226,G227,G228,G229,G230)</f>
        <v>574620</v>
      </c>
      <c r="H216" s="27"/>
      <c r="I216" s="27"/>
      <c r="J216" s="27"/>
    </row>
    <row r="217" spans="1:11" ht="45" x14ac:dyDescent="0.25">
      <c r="A217" s="27" t="str">
        <f>'[4]MODELO PAC 3 PNEUS'!A40</f>
        <v>SERVIÇOS</v>
      </c>
      <c r="B217" s="27" t="s">
        <v>387</v>
      </c>
      <c r="C217" s="27" t="str">
        <f>'[4]MODELO PAC 3 PNEUS'!C40</f>
        <v>SERVIÇOS DE CARTÓRIO</v>
      </c>
      <c r="D217" s="27" t="str">
        <f>'[4]MODELO PAC 3 PNEUS'!D40</f>
        <v>SERVIÇOS</v>
      </c>
      <c r="E217" s="27"/>
      <c r="F217" s="103">
        <v>365</v>
      </c>
      <c r="G217" s="100">
        <v>4380</v>
      </c>
      <c r="H217" s="27" t="s">
        <v>39</v>
      </c>
      <c r="I217" s="27" t="str">
        <f>'[4]MODELO PAC 3 PNEUS'!I40</f>
        <v>3.3.90.36.99.0300</v>
      </c>
      <c r="J217" s="27" t="str">
        <f>'[4]MODELO PAC 3 PNEUS'!J40</f>
        <v>Contratação de serviços de Cartório</v>
      </c>
    </row>
    <row r="218" spans="1:11" ht="45" x14ac:dyDescent="0.25">
      <c r="A218" s="27" t="str">
        <f>'[4]MODELO PAC 3 PNEUS'!A41</f>
        <v>SERVIÇOS</v>
      </c>
      <c r="B218" s="27" t="s">
        <v>388</v>
      </c>
      <c r="C218" s="27" t="str">
        <f>'[4]MODELO PAC 3 PNEUS'!C41</f>
        <v>SERVIÇOS DE ESTAGIÁRIO</v>
      </c>
      <c r="D218" s="27" t="str">
        <f>'[4]MODELO PAC 3 PNEUS'!D41</f>
        <v>SERVIÇOS</v>
      </c>
      <c r="E218" s="27"/>
      <c r="F218" s="100">
        <v>948.02</v>
      </c>
      <c r="G218" s="100">
        <v>11376</v>
      </c>
      <c r="H218" s="27" t="s">
        <v>39</v>
      </c>
      <c r="I218" s="27" t="str">
        <f>'[4]MODELO PAC 3 PNEUS'!I41</f>
        <v>3.3.90.39.99.0100</v>
      </c>
      <c r="J218" s="27" t="str">
        <f>'[4]MODELO PAC 3 PNEUS'!J41</f>
        <v>Contratação de serviços de estagiário para a Secretaria.</v>
      </c>
    </row>
    <row r="219" spans="1:11" ht="45" x14ac:dyDescent="0.25">
      <c r="A219" s="27" t="str">
        <f>'[4]MODELO PAC 3 PNEUS'!A42</f>
        <v>SERVIÇOS</v>
      </c>
      <c r="B219" s="27" t="s">
        <v>387</v>
      </c>
      <c r="C219" s="27" t="str">
        <f>'[4]MODELO PAC 3 PNEUS'!C42</f>
        <v>FORNECIMENTO DE ALIMENTAÇÃO</v>
      </c>
      <c r="D219" s="27" t="str">
        <f>'[4]MODELO PAC 3 PNEUS'!D42</f>
        <v>SERVIÇOS</v>
      </c>
      <c r="E219" s="27"/>
      <c r="F219" s="100">
        <v>23584</v>
      </c>
      <c r="G219" s="100">
        <v>283008</v>
      </c>
      <c r="H219" s="27" t="s">
        <v>39</v>
      </c>
      <c r="I219" s="27" t="str">
        <f>'[4]MODELO PAC 3 PNEUS'!I42</f>
        <v>3.3.90.39.41.0000</v>
      </c>
      <c r="J219" s="27" t="str">
        <f>'[4]MODELO PAC 3 PNEUS'!J42</f>
        <v>Contratação de serviços de fornecimento de alimentação para os servidores.</v>
      </c>
    </row>
    <row r="220" spans="1:11" ht="45" x14ac:dyDescent="0.25">
      <c r="A220" s="27" t="str">
        <f>'[4]MODELO PAC 3 PNEUS'!A43</f>
        <v>SERVIÇOS</v>
      </c>
      <c r="B220" s="27" t="s">
        <v>387</v>
      </c>
      <c r="C220" s="27" t="str">
        <f>'[4]MODELO PAC 3 PNEUS'!C43</f>
        <v>SERVIÇOS DE TELECOMUNICAÇÃO</v>
      </c>
      <c r="D220" s="27" t="str">
        <f>'[4]MODELO PAC 3 PNEUS'!D43</f>
        <v>SERVIÇOS</v>
      </c>
      <c r="E220" s="27"/>
      <c r="F220" s="100">
        <v>1772</v>
      </c>
      <c r="G220" s="100">
        <v>21264</v>
      </c>
      <c r="H220" s="27" t="s">
        <v>39</v>
      </c>
      <c r="I220" s="27" t="str">
        <f>'[4]MODELO PAC 3 PNEUS'!I43</f>
        <v>3.3.90.39.58.0000</v>
      </c>
      <c r="J220" s="27" t="str">
        <f>'[4]MODELO PAC 3 PNEUS'!J43</f>
        <v>Contratação de serviços de telecomunicação para os telefones da Secretaria.</v>
      </c>
    </row>
    <row r="221" spans="1:11" x14ac:dyDescent="0.25">
      <c r="A221" s="27" t="str">
        <f>'[4]MODELO PAC 3 PNEUS'!A44</f>
        <v>SERVIÇOS</v>
      </c>
      <c r="B221" s="27"/>
      <c r="C221" s="27" t="str">
        <f>'[4]MODELO PAC 3 PNEUS'!C44</f>
        <v>SERVIÇOS GRÁFICOS</v>
      </c>
      <c r="D221" s="27" t="str">
        <f>'[4]MODELO PAC 3 PNEUS'!D44</f>
        <v>SERVIÇOS</v>
      </c>
      <c r="E221" s="27"/>
      <c r="F221" s="100">
        <v>860</v>
      </c>
      <c r="G221" s="100">
        <v>10320</v>
      </c>
      <c r="H221" s="27" t="s">
        <v>39</v>
      </c>
      <c r="I221" s="27" t="str">
        <f>'[4]MODELO PAC 3 PNEUS'!I44</f>
        <v>3.3.90.39.63.0000</v>
      </c>
      <c r="J221" s="27" t="str">
        <f>'[4]MODELO PAC 3 PNEUS'!J44</f>
        <v>Contratação de serviços de Gráficos.</v>
      </c>
    </row>
    <row r="222" spans="1:11" ht="45" x14ac:dyDescent="0.25">
      <c r="A222" s="27" t="str">
        <f>'[4]MODELO PAC 3 PNEUS'!A46</f>
        <v>SERVIÇOS</v>
      </c>
      <c r="B222" s="27" t="s">
        <v>387</v>
      </c>
      <c r="C222" s="27" t="str">
        <f>'[4]MODELO PAC 3 PNEUS'!C46</f>
        <v>COMUNICAÇÃO DE DADOS</v>
      </c>
      <c r="D222" s="27" t="str">
        <f>'[4]MODELO PAC 3 PNEUS'!D46</f>
        <v>SERVIÇOS</v>
      </c>
      <c r="E222" s="27"/>
      <c r="F222" s="100">
        <v>2298.63</v>
      </c>
      <c r="G222" s="100">
        <v>27576</v>
      </c>
      <c r="H222" s="27" t="s">
        <v>39</v>
      </c>
      <c r="I222" s="27" t="str">
        <f>'[4]MODELO PAC 3 PNEUS'!I46</f>
        <v>3.3.90.40.13.0000</v>
      </c>
      <c r="J222" s="27" t="str">
        <f>'[4]MODELO PAC 3 PNEUS'!J46</f>
        <v>Contratação de serviços de comunicação de para as redes da Secretaria.</v>
      </c>
    </row>
    <row r="223" spans="1:11" ht="45" x14ac:dyDescent="0.25">
      <c r="A223" s="27" t="str">
        <f>'[4]MODELO PAC 3 PNEUS'!A47</f>
        <v>SERVIÇOS</v>
      </c>
      <c r="B223" s="27" t="s">
        <v>387</v>
      </c>
      <c r="C223" s="27" t="str">
        <f>'[4]MODELO PAC 3 PNEUS'!C47</f>
        <v>SERVIÇOS TEC. E PROFISSIONAIS</v>
      </c>
      <c r="D223" s="27" t="str">
        <f>'[4]MODELO PAC 3 PNEUS'!D47</f>
        <v>SERVIÇOS</v>
      </c>
      <c r="E223" s="27"/>
      <c r="F223" s="100">
        <v>242.5</v>
      </c>
      <c r="G223" s="100">
        <v>2904</v>
      </c>
      <c r="H223" s="27" t="s">
        <v>39</v>
      </c>
      <c r="I223" s="27" t="str">
        <f>'[4]MODELO PAC 3 PNEUS'!I47</f>
        <v>3.3.90.39.05.0000</v>
      </c>
      <c r="J223" s="27" t="str">
        <f>'[4]MODELO PAC 3 PNEUS'!J47</f>
        <v>Contratação de serviços técnicos para manutenção da Secretaria.</v>
      </c>
    </row>
    <row r="224" spans="1:11" ht="45" x14ac:dyDescent="0.25">
      <c r="A224" s="27" t="str">
        <f>'[4]MODELO PAC 3 PNEUS'!A48</f>
        <v>SERVIÇOS</v>
      </c>
      <c r="B224" s="27" t="s">
        <v>387</v>
      </c>
      <c r="C224" s="27" t="str">
        <f>'[4]MODELO PAC 3 PNEUS'!C48</f>
        <v>SERVIÇOS DE ENERGIA ELÉTRICA</v>
      </c>
      <c r="D224" s="27" t="str">
        <f>'[4]MODELO PAC 3 PNEUS'!D48</f>
        <v>SERVIÇOS</v>
      </c>
      <c r="E224" s="27"/>
      <c r="F224" s="100">
        <v>5486</v>
      </c>
      <c r="G224" s="100">
        <v>65832</v>
      </c>
      <c r="H224" s="27" t="s">
        <v>39</v>
      </c>
      <c r="I224" s="27" t="str">
        <f>'[4]MODELO PAC 3 PNEUS'!I48</f>
        <v>3.3.90.39.43.0000</v>
      </c>
      <c r="J224" s="27" t="str">
        <f>'[4]MODELO PAC 3 PNEUS'!J48</f>
        <v>Contratação de serviços de fornecimento de energia elétrica.</v>
      </c>
    </row>
    <row r="225" spans="1:10" ht="45" x14ac:dyDescent="0.25">
      <c r="A225" s="27" t="str">
        <f>'[4]MODELO PAC 3 PNEUS'!A49</f>
        <v>SERVIÇOS</v>
      </c>
      <c r="B225" s="27" t="s">
        <v>387</v>
      </c>
      <c r="C225" s="27" t="str">
        <f>'[4]MODELO PAC 3 PNEUS'!C49</f>
        <v>VIGILÂNCIA</v>
      </c>
      <c r="D225" s="27" t="str">
        <f>'[4]MODELO PAC 3 PNEUS'!D49</f>
        <v>SERVIÇOS</v>
      </c>
      <c r="E225" s="27"/>
      <c r="F225" s="100">
        <v>196.43</v>
      </c>
      <c r="G225" s="100">
        <v>2352</v>
      </c>
      <c r="H225" s="27" t="s">
        <v>39</v>
      </c>
      <c r="I225" s="27" t="str">
        <f>'[4]MODELO PAC 3 PNEUS'!I49</f>
        <v>3.3.90.39.69.0000</v>
      </c>
      <c r="J225" s="27" t="str">
        <f>'[4]MODELO PAC 3 PNEUS'!J49</f>
        <v>Contratação de serviços de fornecimento e manutenção da vigilância do municipio.</v>
      </c>
    </row>
    <row r="226" spans="1:10" ht="60" x14ac:dyDescent="0.25">
      <c r="A226" s="30" t="str">
        <f>'[4]MODELO PAC 3 PNEUS'!A50</f>
        <v>SERVIÇOS</v>
      </c>
      <c r="B226" s="30" t="s">
        <v>239</v>
      </c>
      <c r="C226" s="30" t="str">
        <f>'[4]MODELO PAC 3 PNEUS'!C50</f>
        <v>SERVIÇOS DE SELEÇÃO E TREINAMENTO</v>
      </c>
      <c r="D226" s="27" t="str">
        <f>'[4]MODELO PAC 3 PNEUS'!D50</f>
        <v>SERVIÇOS</v>
      </c>
      <c r="E226" s="27"/>
      <c r="F226" s="100">
        <v>600</v>
      </c>
      <c r="G226" s="100">
        <v>7200</v>
      </c>
      <c r="H226" s="27" t="s">
        <v>39</v>
      </c>
      <c r="I226" s="27" t="str">
        <f>'[4]MODELO PAC 3 PNEUS'!I50</f>
        <v>3.3.90.39.48.0000</v>
      </c>
      <c r="J226" s="27" t="str">
        <f>'[4]MODELO PAC 3 PNEUS'!J50</f>
        <v>Contratação de serviços de seleção e treinamento</v>
      </c>
    </row>
    <row r="227" spans="1:10" ht="60" x14ac:dyDescent="0.25">
      <c r="A227" s="27" t="str">
        <f>'[4]MODELO PAC 3 PNEUS'!A54</f>
        <v>SERVIÇOS</v>
      </c>
      <c r="B227" s="27" t="str">
        <f>'[4]MODELO PAC 3 PNEUS'!B54</f>
        <v>SERVIÇOS PARA A SECRETARIA DE ASSSITENCIA SOCIAL</v>
      </c>
      <c r="C227" s="27" t="str">
        <f>'[4]MODELO PAC 3 PNEUS'!C54</f>
        <v>SERVIÇOS DE PUBLICIDADES INSTITUCIONAL</v>
      </c>
      <c r="D227" s="27" t="str">
        <f>'[4]MODELO PAC 3 PNEUS'!D54</f>
        <v>SERVIÇOS</v>
      </c>
      <c r="E227" s="27"/>
      <c r="F227" s="100">
        <v>1960</v>
      </c>
      <c r="G227" s="100">
        <v>23520</v>
      </c>
      <c r="H227" s="27" t="s">
        <v>39</v>
      </c>
      <c r="I227" s="27" t="str">
        <f>'[4]MODELO PAC 3 PNEUS'!I54</f>
        <v>3.3.90.39.92.0000</v>
      </c>
      <c r="J227" s="27" t="str">
        <f>'[4]MODELO PAC 3 PNEUS'!J54</f>
        <v>Contratação de serviços de publicidades instituconal</v>
      </c>
    </row>
    <row r="228" spans="1:10" ht="60" x14ac:dyDescent="0.25">
      <c r="A228" s="27" t="str">
        <f>'[4]MODELO PAC 3 PNEUS'!A55</f>
        <v>SERVIÇOS</v>
      </c>
      <c r="B228" s="27" t="str">
        <f>'[4]MODELO PAC 3 PNEUS'!B55</f>
        <v>SERVIÇOS PARA A SECRETARIA DE ASSSITENCIA SOCIAL</v>
      </c>
      <c r="C228" s="27" t="str">
        <f>'[4]MODELO PAC 3 PNEUS'!C55</f>
        <v>SERVIÇO DE PUBLICIDADES E UTILIDADE PUBLICA</v>
      </c>
      <c r="D228" s="27" t="str">
        <f>'[4]MODELO PAC 3 PNEUS'!D55</f>
        <v>SERVIÇOS</v>
      </c>
      <c r="E228" s="27"/>
      <c r="F228" s="100">
        <v>4480</v>
      </c>
      <c r="G228" s="100">
        <v>53760</v>
      </c>
      <c r="H228" s="27" t="s">
        <v>39</v>
      </c>
      <c r="I228" s="27" t="str">
        <f>'[4]MODELO PAC 3 PNEUS'!I55</f>
        <v>3.3.90.39.93.0000</v>
      </c>
      <c r="J228" s="27" t="str">
        <f>'[4]MODELO PAC 3 PNEUS'!J55</f>
        <v xml:space="preserve">Contratação de serviços de publicidades e utilidade publica </v>
      </c>
    </row>
    <row r="229" spans="1:10" ht="60" x14ac:dyDescent="0.25">
      <c r="A229" s="27" t="str">
        <f>'[4]MODELO PAC 3 PNEUS'!A56</f>
        <v>SERVIÇOS</v>
      </c>
      <c r="B229" s="27" t="str">
        <f>'[4]MODELO PAC 3 PNEUS'!B56</f>
        <v>SERVIÇOS PARA A SECRETARIA DE ASSSITENCIA SOCIAL</v>
      </c>
      <c r="C229" s="27" t="str">
        <f>'[4]MODELO PAC 3 PNEUS'!C56</f>
        <v>SERVIÇOS DANÇA CANTO E INST MUSICAIS</v>
      </c>
      <c r="D229" s="27" t="str">
        <f>'[4]MODELO PAC 3 PNEUS'!D56</f>
        <v>SERVIÇOS</v>
      </c>
      <c r="E229" s="27"/>
      <c r="F229" s="100">
        <v>4694.9799999999996</v>
      </c>
      <c r="G229" s="100">
        <v>56328</v>
      </c>
      <c r="H229" s="27" t="s">
        <v>39</v>
      </c>
      <c r="I229" s="27" t="str">
        <f>'[4]MODELO PAC 3 PNEUS'!I56</f>
        <v>3.3.90.39.99.1000</v>
      </c>
      <c r="J229" s="27" t="str">
        <f>'[4]MODELO PAC 3 PNEUS'!J56</f>
        <v>Contratação de serviços dança canto e INST musicais</v>
      </c>
    </row>
    <row r="230" spans="1:10" ht="60" x14ac:dyDescent="0.25">
      <c r="A230" s="27" t="str">
        <f>'[4]MODELO PAC 3 PNEUS'!A57</f>
        <v>SERVIÇOS</v>
      </c>
      <c r="B230" s="27" t="str">
        <f>'[4]MODELO PAC 3 PNEUS'!B57</f>
        <v>SERVIÇOS PARA A SECRETARIA DE ASSSITENCIA SOCIAL</v>
      </c>
      <c r="C230" s="27" t="str">
        <f>'[4]MODELO PAC 3 PNEUS'!C57</f>
        <v>SERVIÇOS AUDIO VIDEO E FOTOS</v>
      </c>
      <c r="D230" s="27" t="str">
        <f>'[4]MODELO PAC 3 PNEUS'!D57</f>
        <v>SERVIÇOS</v>
      </c>
      <c r="E230" s="27"/>
      <c r="F230" s="100">
        <v>400</v>
      </c>
      <c r="G230" s="100">
        <v>4800</v>
      </c>
      <c r="H230" s="27" t="s">
        <v>39</v>
      </c>
      <c r="I230" s="27" t="str">
        <f>'[4]MODELO PAC 3 PNEUS'!I57</f>
        <v>3.3.90.39.59.0000</v>
      </c>
      <c r="J230" s="27" t="str">
        <f>'[4]MODELO PAC 3 PNEUS'!J57</f>
        <v>Contratação de serviços de audio video e fotos</v>
      </c>
    </row>
    <row r="231" spans="1:10" ht="45" x14ac:dyDescent="0.25">
      <c r="A231" s="30" t="str">
        <f>'[4]MODELO PAC 3 PNEUS'!A58</f>
        <v>VEÍCULOS</v>
      </c>
      <c r="B231" s="30" t="str">
        <f>'[4]MODELO PAC 3 PNEUS'!B58</f>
        <v xml:space="preserve"> FROTA MUNICIPAL DA SECRETÁRIA </v>
      </c>
      <c r="C231" s="27"/>
      <c r="D231" s="27"/>
      <c r="E231" s="27"/>
      <c r="F231" s="33">
        <f>SUM(F232,F233,F234,F235)</f>
        <v>9513.48</v>
      </c>
      <c r="G231" s="33">
        <f>SUM(G232,G233,G234,G235)</f>
        <v>114144</v>
      </c>
      <c r="H231" s="27"/>
      <c r="I231" s="27"/>
      <c r="J231" s="27"/>
    </row>
    <row r="232" spans="1:10" ht="30" x14ac:dyDescent="0.25">
      <c r="A232" s="27" t="str">
        <f>'[4]MODELO PAC 3 PNEUS'!A59</f>
        <v>VEÍCULOS</v>
      </c>
      <c r="B232" s="27" t="str">
        <f>'[4]MODELO PAC 3 PNEUS'!B59</f>
        <v>VEÍCULOS</v>
      </c>
      <c r="C232" s="27" t="str">
        <f>'[4]MODELO PAC 3 PNEUS'!C59</f>
        <v>COMBUSTIVEL</v>
      </c>
      <c r="D232" s="27" t="str">
        <f>'[4]MODELO PAC 3 PNEUS'!D59</f>
        <v>LITRO</v>
      </c>
      <c r="E232" s="27"/>
      <c r="F232" s="100">
        <v>5267.85</v>
      </c>
      <c r="G232" s="100">
        <v>63204</v>
      </c>
      <c r="H232" s="27" t="s">
        <v>39</v>
      </c>
      <c r="I232" s="27" t="str">
        <f>'[4]MODELO PAC 3 PNEUS'!I59</f>
        <v>3.3.90.30.01.0000</v>
      </c>
      <c r="J232" s="27" t="str">
        <f>'[4]MODELO PAC 3 PNEUS'!J59</f>
        <v>Consumo de combustível da frota da Secretaria.</v>
      </c>
    </row>
    <row r="233" spans="1:10" ht="45" x14ac:dyDescent="0.25">
      <c r="A233" s="27" t="str">
        <f>'[4]MODELO PAC 3 PNEUS'!A60</f>
        <v>VEÍCULOS</v>
      </c>
      <c r="B233" s="27" t="str">
        <f>'[4]MODELO PAC 3 PNEUS'!B60</f>
        <v>VEÍCULOS</v>
      </c>
      <c r="C233" s="27" t="str">
        <f>'[4]MODELO PAC 3 PNEUS'!C60</f>
        <v>MATERIAL PARA MANUTENÇÃO DE VEÍCULO</v>
      </c>
      <c r="D233" s="27" t="str">
        <f>'[4]MODELO PAC 3 PNEUS'!D60</f>
        <v>UNID</v>
      </c>
      <c r="E233" s="27"/>
      <c r="F233" s="100">
        <v>2909.63</v>
      </c>
      <c r="G233" s="100">
        <v>34908</v>
      </c>
      <c r="H233" s="27" t="s">
        <v>39</v>
      </c>
      <c r="I233" s="27" t="str">
        <f>'[4]MODELO PAC 3 PNEUS'!I60</f>
        <v>3.3.90.30.39.0000</v>
      </c>
      <c r="J233" s="27" t="str">
        <f>'[4]MODELO PAC 3 PNEUS'!J60</f>
        <v>Material para a manutenção da Frota da Secretaria.</v>
      </c>
    </row>
    <row r="234" spans="1:10" ht="45" x14ac:dyDescent="0.25">
      <c r="A234" s="27" t="str">
        <f>'[4]MODELO PAC 3 PNEUS'!A61</f>
        <v>VEÍCULOS</v>
      </c>
      <c r="B234" s="27" t="str">
        <f>'[4]MODELO PAC 3 PNEUS'!B61</f>
        <v>VEÍCULOS</v>
      </c>
      <c r="C234" s="27" t="str">
        <f>'[4]MODELO PAC 3 PNEUS'!C61</f>
        <v>MANUTENÇÃO E CONSERVAÇÃO DE VEÍCULOS</v>
      </c>
      <c r="D234" s="27" t="str">
        <f>'[4]MODELO PAC 3 PNEUS'!D61</f>
        <v>SERVIÇO</v>
      </c>
      <c r="E234" s="27"/>
      <c r="F234" s="100">
        <v>1140</v>
      </c>
      <c r="G234" s="100">
        <v>13680</v>
      </c>
      <c r="H234" s="27" t="s">
        <v>39</v>
      </c>
      <c r="I234" s="27" t="str">
        <f>'[4]MODELO PAC 3 PNEUS'!I61</f>
        <v>3.3.90.39.19.0000</v>
      </c>
      <c r="J234" s="27" t="str">
        <f>'[4]MODELO PAC 3 PNEUS'!J61</f>
        <v>Serviço para manutenção/conservação da Frota da Secretaria.</v>
      </c>
    </row>
    <row r="235" spans="1:10" ht="30" x14ac:dyDescent="0.25">
      <c r="A235" s="27" t="str">
        <f>'[4]MODELO PAC 3 PNEUS'!A62</f>
        <v>VEÍCULOS</v>
      </c>
      <c r="B235" s="27" t="str">
        <f>'[4]MODELO PAC 3 PNEUS'!B62</f>
        <v>VEÍCULOS</v>
      </c>
      <c r="C235" s="27" t="str">
        <f>'[4]MODELO PAC 3 PNEUS'!C62</f>
        <v>SEGUROS</v>
      </c>
      <c r="D235" s="27" t="str">
        <f>'[4]MODELO PAC 3 PNEUS'!D62</f>
        <v>SERVIÇO</v>
      </c>
      <c r="E235" s="27"/>
      <c r="F235" s="100">
        <v>196</v>
      </c>
      <c r="G235" s="100">
        <v>2352</v>
      </c>
      <c r="H235" s="27" t="s">
        <v>39</v>
      </c>
      <c r="I235" s="27" t="str">
        <f>'[4]MODELO PAC 3 PNEUS'!I62</f>
        <v>3.3.90.39.69.0000</v>
      </c>
      <c r="J235" s="27" t="str">
        <f>'[4]MODELO PAC 3 PNEUS'!J62</f>
        <v>Serviço de contratação de seguros para a frota municipal.</v>
      </c>
    </row>
    <row r="236" spans="1:10" ht="30" x14ac:dyDescent="0.25">
      <c r="A236" s="30" t="str">
        <f>'[4]MODELO PAC 3 PNEUS'!A64</f>
        <v>BENS PATRIMÔNIAIS</v>
      </c>
      <c r="B236" s="30" t="str">
        <f>'[4]MODELO PAC 3 PNEUS'!B64</f>
        <v xml:space="preserve">BENS PATRIMÔNIAIS </v>
      </c>
      <c r="C236" s="27"/>
      <c r="D236" s="27"/>
      <c r="E236" s="27"/>
      <c r="F236" s="33">
        <f>SUM(F237,F238,F239,F240,F241,F242)</f>
        <v>5220.3500000000004</v>
      </c>
      <c r="G236" s="33">
        <f>SUM(G237,G238,G239,G240,G241,G242)</f>
        <v>62617</v>
      </c>
      <c r="H236" s="27"/>
      <c r="I236" s="27"/>
      <c r="J236" s="27"/>
    </row>
    <row r="237" spans="1:10" ht="45" x14ac:dyDescent="0.25">
      <c r="A237" s="27" t="str">
        <f>'[4]MODELO PAC 3 PNEUS'!A65</f>
        <v>BENS PATRIMÔNIAIS</v>
      </c>
      <c r="B237" s="27" t="str">
        <f>'[4]MODELO PAC 3 PNEUS'!B65</f>
        <v>BENS PATRIMÔNIAIS</v>
      </c>
      <c r="C237" s="27" t="str">
        <f>'[4]MODELO PAC 3 PNEUS'!C65</f>
        <v xml:space="preserve">MATERIAL PARA MANUTENÇÃO DE BENS IMOVEIS </v>
      </c>
      <c r="D237" s="27" t="str">
        <f>'[4]MODELO PAC 3 PNEUS'!D65</f>
        <v>UNID</v>
      </c>
      <c r="E237" s="27"/>
      <c r="F237" s="100">
        <v>325</v>
      </c>
      <c r="G237" s="100">
        <v>3900</v>
      </c>
      <c r="H237" s="27" t="s">
        <v>39</v>
      </c>
      <c r="I237" s="27" t="str">
        <f>'[4]MODELO PAC 3 PNEUS'!I65</f>
        <v>3.3.90.30.24.0000</v>
      </c>
      <c r="J237" s="27" t="str">
        <f>'[4]MODELO PAC 3 PNEUS'!J65</f>
        <v>Material adquirido para manutenção e conservação dos bens imoveis da Secretaria.</v>
      </c>
    </row>
    <row r="238" spans="1:10" ht="45" x14ac:dyDescent="0.25">
      <c r="A238" s="27" t="str">
        <f>'[4]MODELO PAC 3 PNEUS'!A66</f>
        <v>BENS PATRIMÔNIAIS</v>
      </c>
      <c r="B238" s="27" t="str">
        <f>'[4]MODELO PAC 3 PNEUS'!B66</f>
        <v>BENS PATRIMÔNIAIS</v>
      </c>
      <c r="C238" s="27" t="str">
        <f>'[4]MODELO PAC 3 PNEUS'!C66</f>
        <v>MATERIAL PARA MANUTENÇÃO DE BENS MOVEIS</v>
      </c>
      <c r="D238" s="27" t="str">
        <f>'[4]MODELO PAC 3 PNEUS'!D66</f>
        <v>UNID</v>
      </c>
      <c r="E238" s="27"/>
      <c r="F238" s="100">
        <v>432.75</v>
      </c>
      <c r="G238" s="100">
        <v>5184</v>
      </c>
      <c r="H238" s="27" t="s">
        <v>39</v>
      </c>
      <c r="I238" s="27" t="str">
        <f>'[4]MODELO PAC 3 PNEUS'!I66</f>
        <v>3.3.90.30.25.0000</v>
      </c>
      <c r="J238" s="27" t="str">
        <f>'[4]MODELO PAC 3 PNEUS'!J66</f>
        <v>Material adquirido para manutenção e conservação dos bens moveis da Secretaria.</v>
      </c>
    </row>
    <row r="239" spans="1:10" ht="45" x14ac:dyDescent="0.25">
      <c r="A239" s="27" t="str">
        <f>'[4]MODELO PAC 3 PNEUS'!A67</f>
        <v>BENS PATRIMÔNIAIS</v>
      </c>
      <c r="B239" s="27" t="str">
        <f>'[4]MODELO PAC 3 PNEUS'!B67</f>
        <v>BENS PATRIMÔNIAIS</v>
      </c>
      <c r="C239" s="27" t="str">
        <f>'[4]MODELO PAC 3 PNEUS'!C67</f>
        <v>MANUTENÇÃO E CONSERVAÇÃO DE BENS IMOVEIS</v>
      </c>
      <c r="D239" s="27" t="str">
        <f>'[4]MODELO PAC 3 PNEUS'!D67</f>
        <v>SERVIÇO</v>
      </c>
      <c r="E239" s="27"/>
      <c r="F239" s="100">
        <v>55</v>
      </c>
      <c r="G239" s="100">
        <v>660</v>
      </c>
      <c r="H239" s="27" t="s">
        <v>39</v>
      </c>
      <c r="I239" s="27" t="str">
        <f>'[4]MODELO PAC 3 PNEUS'!I67</f>
        <v>3.3.90.39.16.0000</v>
      </c>
      <c r="J239" s="27" t="str">
        <f>'[4]MODELO PAC 3 PNEUS'!J67</f>
        <v>Serviço de manutenção e conservação dos bens moveis da Secretaria.</v>
      </c>
    </row>
    <row r="240" spans="1:10" ht="45" x14ac:dyDescent="0.25">
      <c r="A240" s="27" t="str">
        <f>'[4]MODELO PAC 3 PNEUS'!A68</f>
        <v>BENS PATRIMÔNIAIS</v>
      </c>
      <c r="B240" s="27" t="str">
        <f>'[4]MODELO PAC 3 PNEUS'!B68</f>
        <v>BENS PATRIMONIAIS</v>
      </c>
      <c r="C240" s="27" t="str">
        <f>'[4]MODELO PAC 3 PNEUS'!C68</f>
        <v>APARELHOS E EQUIPAMENTOS DE COMUNICAÇÃO</v>
      </c>
      <c r="D240" s="27" t="str">
        <f>'[4]MODELO PAC 3 PNEUS'!D68</f>
        <v>UNID</v>
      </c>
      <c r="E240" s="27"/>
      <c r="F240" s="100">
        <v>1249</v>
      </c>
      <c r="G240" s="100">
        <v>14989</v>
      </c>
      <c r="H240" s="27" t="s">
        <v>39</v>
      </c>
      <c r="I240" s="27" t="str">
        <f>'[4]MODELO PAC 3 PNEUS'!I68</f>
        <v>4.4.90.52.06.000</v>
      </c>
      <c r="J240" s="27" t="str">
        <f>'[4]MODELO PAC 3 PNEUS'!J68</f>
        <v>Serviço de manutenção e conservação dos bens moveis da Secretaria.</v>
      </c>
    </row>
    <row r="241" spans="1:10" ht="30" x14ac:dyDescent="0.25">
      <c r="A241" s="27" t="str">
        <f>'[4]MODELO PAC 3 PNEUS'!A69</f>
        <v>BENS PATRIMÔNIAIS</v>
      </c>
      <c r="B241" s="27" t="str">
        <f>'[4]MODELO PAC 3 PNEUS'!B69</f>
        <v>BENS PATRIMONIAIS</v>
      </c>
      <c r="C241" s="27" t="str">
        <f>'[4]MODELO PAC 3 PNEUS'!C69</f>
        <v>MOBILIARIOS E GERAL</v>
      </c>
      <c r="D241" s="27" t="str">
        <f>'[4]MODELO PAC 3 PNEUS'!D69</f>
        <v>UNID</v>
      </c>
      <c r="E241" s="27"/>
      <c r="F241" s="100">
        <v>1199.8</v>
      </c>
      <c r="G241" s="100">
        <v>14388</v>
      </c>
      <c r="H241" s="27" t="s">
        <v>39</v>
      </c>
      <c r="I241" s="27" t="str">
        <f>'[4]MODELO PAC 3 PNEUS'!I69</f>
        <v>4.4.90.52.42.0000</v>
      </c>
      <c r="J241" s="27" t="str">
        <f>'[4]MODELO PAC 3 PNEUS'!J69</f>
        <v>Serviço de manutenção e conservação dos bens moveis da Secretaria.</v>
      </c>
    </row>
    <row r="242" spans="1:10" ht="45" x14ac:dyDescent="0.25">
      <c r="A242" s="27" t="str">
        <f>'[4]MODELO PAC 3 PNEUS'!A70</f>
        <v>BENS PATRIMÔNIAIS</v>
      </c>
      <c r="B242" s="27" t="str">
        <f>'[4]MODELO PAC 3 PNEUS'!B70</f>
        <v>BENS PATRIMÔNIAIS</v>
      </c>
      <c r="C242" s="27" t="str">
        <f>'[4]MODELO PAC 3 PNEUS'!C70</f>
        <v>EQUIPAMENTOS E MATERIAIS PERMANENTES</v>
      </c>
      <c r="D242" s="27" t="str">
        <f>'[4]MODELO PAC 3 PNEUS'!D70</f>
        <v>SERVIÇO</v>
      </c>
      <c r="E242" s="27"/>
      <c r="F242" s="101">
        <v>1958.8</v>
      </c>
      <c r="G242" s="101">
        <v>23496</v>
      </c>
      <c r="H242" s="27" t="s">
        <v>39</v>
      </c>
      <c r="I242" s="27" t="str">
        <f>'[4]MODELO PAC 3 PNEUS'!I70</f>
        <v>3.3.90.52.0000</v>
      </c>
      <c r="J242" s="27" t="str">
        <f>'[4]MODELO PAC 3 PNEUS'!J70</f>
        <v>Serviço de para manutenção e conservação dos bens moveis da Secretaria.</v>
      </c>
    </row>
    <row r="243" spans="1:10" x14ac:dyDescent="0.25">
      <c r="A243" s="66" t="s">
        <v>240</v>
      </c>
      <c r="B243" s="67"/>
      <c r="C243" s="67"/>
      <c r="D243" s="67"/>
      <c r="E243" s="67"/>
      <c r="F243" s="67"/>
      <c r="G243" s="67"/>
      <c r="H243" s="67"/>
      <c r="I243" s="67"/>
      <c r="J243" s="67"/>
    </row>
    <row r="244" spans="1:10" x14ac:dyDescent="0.25">
      <c r="A244" s="83" t="s">
        <v>240</v>
      </c>
      <c r="B244" s="84"/>
      <c r="C244" s="84"/>
      <c r="D244" s="84"/>
      <c r="E244" s="84"/>
      <c r="F244" s="85">
        <f>SUM(F245,F246,F247,F248,F249,F250)</f>
        <v>50333.54</v>
      </c>
      <c r="G244" s="86">
        <f>SUM(G245,G246,G247,G248,G249,G250)</f>
        <v>604002.69999999995</v>
      </c>
      <c r="H244" s="84"/>
      <c r="I244" s="84"/>
      <c r="J244" s="84"/>
    </row>
    <row r="245" spans="1:10" ht="30" x14ac:dyDescent="0.25">
      <c r="A245" s="26" t="str">
        <f>A5</f>
        <v>MATERIAL</v>
      </c>
      <c r="B245" s="26" t="str">
        <f>B5</f>
        <v>MATERIAIS</v>
      </c>
      <c r="C245" s="26" t="s">
        <v>241</v>
      </c>
      <c r="D245" s="26" t="s">
        <v>242</v>
      </c>
      <c r="E245" s="26">
        <f>[5]Planilha1!$G$5</f>
        <v>13446</v>
      </c>
      <c r="F245" s="26">
        <v>10710.52</v>
      </c>
      <c r="G245" s="26">
        <v>128526.3</v>
      </c>
      <c r="H245" s="27" t="s">
        <v>39</v>
      </c>
      <c r="I245" s="26"/>
      <c r="J245" s="27" t="s">
        <v>243</v>
      </c>
    </row>
    <row r="246" spans="1:10" ht="75" x14ac:dyDescent="0.25">
      <c r="A246" s="26" t="str">
        <f>A6</f>
        <v>MATERIAL</v>
      </c>
      <c r="B246" s="26" t="s">
        <v>244</v>
      </c>
      <c r="C246" s="27" t="str">
        <f>'[6]MERENDA ESCOLAR'!$A$1</f>
        <v>QUANTITATIVO DE ALIMENTOS PARA A MERENDA ESCOLAR - PREGÃO - REGISTRO DE PREÇOS (SRP)</v>
      </c>
      <c r="D246" s="26" t="s">
        <v>242</v>
      </c>
      <c r="E246" s="26"/>
      <c r="F246" s="26">
        <v>33595.4</v>
      </c>
      <c r="G246" s="26">
        <f>'[6]MERENDA ESCOLAR'!$E$98</f>
        <v>403144.89999999997</v>
      </c>
      <c r="H246" s="27" t="s">
        <v>39</v>
      </c>
      <c r="I246" s="26"/>
      <c r="J246" s="27" t="s">
        <v>245</v>
      </c>
    </row>
    <row r="247" spans="1:10" ht="60" x14ac:dyDescent="0.25">
      <c r="A247" s="26" t="str">
        <f>A7</f>
        <v>MATERIAL</v>
      </c>
      <c r="B247" s="26" t="s">
        <v>244</v>
      </c>
      <c r="C247" s="27" t="str">
        <f>'[6]MERENDA ESCOLAR'!$G$1</f>
        <v>GÊNEROS ALIMENTÍCIOS - CHAMADA PÚBLICA - AGRICULTURA FAMILIAR</v>
      </c>
      <c r="D247" s="26" t="s">
        <v>242</v>
      </c>
      <c r="E247" s="26"/>
      <c r="F247" s="26">
        <v>2153.0700000000002</v>
      </c>
      <c r="G247" s="26">
        <f>'[6]MERENDA ESCOLAR'!$K$34</f>
        <v>25836.9</v>
      </c>
      <c r="H247" s="27" t="s">
        <v>39</v>
      </c>
      <c r="I247" s="26"/>
      <c r="J247" s="27" t="s">
        <v>246</v>
      </c>
    </row>
    <row r="248" spans="1:10" ht="45" x14ac:dyDescent="0.25">
      <c r="A248" s="26" t="s">
        <v>15</v>
      </c>
      <c r="B248" s="26" t="s">
        <v>15</v>
      </c>
      <c r="C248" s="27" t="s">
        <v>247</v>
      </c>
      <c r="D248" s="26" t="s">
        <v>242</v>
      </c>
      <c r="E248" s="26">
        <v>76</v>
      </c>
      <c r="F248" s="26">
        <v>1018.3</v>
      </c>
      <c r="G248" s="68">
        <f>[7]Planilha1!$E$25</f>
        <v>12219.6</v>
      </c>
      <c r="H248" s="27" t="s">
        <v>39</v>
      </c>
      <c r="I248" s="26"/>
      <c r="J248" s="27" t="s">
        <v>248</v>
      </c>
    </row>
    <row r="249" spans="1:10" ht="30" x14ac:dyDescent="0.25">
      <c r="A249" s="26" t="s">
        <v>15</v>
      </c>
      <c r="B249" s="26" t="s">
        <v>249</v>
      </c>
      <c r="C249" s="26" t="s">
        <v>249</v>
      </c>
      <c r="D249" s="26" t="s">
        <v>242</v>
      </c>
      <c r="E249" s="26">
        <v>86</v>
      </c>
      <c r="F249" s="26">
        <v>2550</v>
      </c>
      <c r="G249" s="26">
        <v>30600</v>
      </c>
      <c r="H249" s="27" t="s">
        <v>39</v>
      </c>
      <c r="I249" s="26"/>
      <c r="J249" s="27" t="s">
        <v>250</v>
      </c>
    </row>
    <row r="250" spans="1:10" ht="30" x14ac:dyDescent="0.25">
      <c r="A250" s="26" t="s">
        <v>15</v>
      </c>
      <c r="B250" s="26" t="s">
        <v>251</v>
      </c>
      <c r="C250" s="27" t="s">
        <v>252</v>
      </c>
      <c r="D250" s="26" t="s">
        <v>242</v>
      </c>
      <c r="E250" s="26">
        <v>150</v>
      </c>
      <c r="F250" s="26">
        <v>306.25</v>
      </c>
      <c r="G250" s="26">
        <v>3675</v>
      </c>
      <c r="H250" s="27" t="s">
        <v>39</v>
      </c>
      <c r="I250" s="26"/>
      <c r="J250" s="27" t="s">
        <v>253</v>
      </c>
    </row>
    <row r="251" spans="1:10" ht="45" x14ac:dyDescent="0.25">
      <c r="A251" s="30" t="str">
        <f>A216</f>
        <v>SERVIÇOS</v>
      </c>
      <c r="B251" s="30" t="s">
        <v>254</v>
      </c>
      <c r="C251" s="26"/>
      <c r="D251" s="26"/>
      <c r="E251" s="26"/>
      <c r="F251" s="75">
        <f>SUM(F252,F253,F254,F255,F256,F257,F258,F259)</f>
        <v>17986.66</v>
      </c>
      <c r="G251" s="49">
        <f>SUM(G252,G253,G254,G255,G256,G257,G258,G259)</f>
        <v>20636.66</v>
      </c>
      <c r="H251" s="26"/>
      <c r="I251" s="26"/>
      <c r="J251" s="26"/>
    </row>
    <row r="252" spans="1:10" ht="75" x14ac:dyDescent="0.25">
      <c r="A252" s="30" t="e">
        <f>#REF!</f>
        <v>#REF!</v>
      </c>
      <c r="B252" s="27" t="s">
        <v>254</v>
      </c>
      <c r="C252" s="27" t="str">
        <f>[8]Planilha1!B4</f>
        <v>Saúde e qualidade da saúde mental no trabalho (Dr. Lori Lucatelli Pisicanalista CNPA- 2010-100)</v>
      </c>
      <c r="D252" s="26" t="str">
        <f>[8]Planilha1!D4</f>
        <v>REUNIÃO</v>
      </c>
      <c r="E252" s="26">
        <f>[8]Planilha1!C4</f>
        <v>2</v>
      </c>
      <c r="F252" s="68">
        <f>[8]Planilha1!E4</f>
        <v>2650</v>
      </c>
      <c r="G252" s="26">
        <f>[8]Planilha1!F4</f>
        <v>5300</v>
      </c>
      <c r="H252" s="26" t="str">
        <f>$H$250</f>
        <v>Durante o ano</v>
      </c>
      <c r="I252" s="26"/>
      <c r="J252" s="27" t="s">
        <v>255</v>
      </c>
    </row>
    <row r="253" spans="1:10" ht="60" x14ac:dyDescent="0.25">
      <c r="A253" s="30" t="e">
        <f>#REF!</f>
        <v>#REF!</v>
      </c>
      <c r="B253" s="27" t="s">
        <v>254</v>
      </c>
      <c r="C253" s="27" t="str">
        <f>[8]Planilha1!B5</f>
        <v>Palestra no clube Franciscano (Dr. Lori Lucatelli Pisicanalista CNPA- 2010-100)</v>
      </c>
      <c r="D253" s="26" t="str">
        <f>[8]Planilha1!D5</f>
        <v>PALESTRA</v>
      </c>
      <c r="E253" s="26">
        <f>[8]Planilha1!C5</f>
        <v>1</v>
      </c>
      <c r="F253" s="68">
        <f>[8]Planilha1!E5</f>
        <v>2000</v>
      </c>
      <c r="G253" s="26">
        <f>[8]Planilha1!F5</f>
        <v>2000</v>
      </c>
      <c r="H253" s="26" t="str">
        <f t="shared" ref="H253:H259" si="7">$H$250</f>
        <v>Durante o ano</v>
      </c>
      <c r="I253" s="26"/>
      <c r="J253" s="27" t="s">
        <v>256</v>
      </c>
    </row>
    <row r="254" spans="1:10" ht="45" x14ac:dyDescent="0.25">
      <c r="A254" s="30" t="e">
        <f>#REF!</f>
        <v>#REF!</v>
      </c>
      <c r="B254" s="27" t="s">
        <v>254</v>
      </c>
      <c r="C254" s="27" t="str">
        <f>[8]Planilha1!B6</f>
        <v>Curso EAD de atualização de veículos de transporte escolar.</v>
      </c>
      <c r="D254" s="26" t="str">
        <f>[8]Planilha1!D6</f>
        <v>CURSO</v>
      </c>
      <c r="E254" s="26">
        <f>[8]Planilha1!C6</f>
        <v>1</v>
      </c>
      <c r="F254" s="68">
        <f>[8]Planilha1!E6</f>
        <v>180</v>
      </c>
      <c r="G254" s="26">
        <f>[8]Planilha1!F6</f>
        <v>180</v>
      </c>
      <c r="H254" s="26" t="str">
        <f t="shared" si="7"/>
        <v>Durante o ano</v>
      </c>
      <c r="I254" s="26"/>
      <c r="J254" s="27" t="s">
        <v>257</v>
      </c>
    </row>
    <row r="255" spans="1:10" ht="45" x14ac:dyDescent="0.25">
      <c r="A255" s="30" t="str">
        <f t="shared" ref="A255:A259" si="8">A217</f>
        <v>SERVIÇOS</v>
      </c>
      <c r="B255" s="27" t="s">
        <v>254</v>
      </c>
      <c r="C255" s="27" t="str">
        <f>[8]Planilha1!B7</f>
        <v>UNDIME - Acessoria técnica e pedagógica</v>
      </c>
      <c r="D255" s="26" t="str">
        <f>[8]Planilha1!D7</f>
        <v>ACESSORIA</v>
      </c>
      <c r="E255" s="26">
        <f>[8]Planilha1!C7</f>
        <v>1</v>
      </c>
      <c r="F255" s="68">
        <f>[8]Planilha1!E7</f>
        <v>876</v>
      </c>
      <c r="G255" s="26">
        <f>[8]Planilha1!F7</f>
        <v>876</v>
      </c>
      <c r="H255" s="26" t="str">
        <f t="shared" si="7"/>
        <v>Durante o ano</v>
      </c>
      <c r="I255" s="26"/>
      <c r="J255" s="27" t="s">
        <v>258</v>
      </c>
    </row>
    <row r="256" spans="1:10" ht="45" x14ac:dyDescent="0.25">
      <c r="A256" s="30" t="str">
        <f t="shared" si="8"/>
        <v>SERVIÇOS</v>
      </c>
      <c r="B256" s="27" t="s">
        <v>254</v>
      </c>
      <c r="C256" s="27" t="str">
        <f>[8]Planilha1!B8</f>
        <v>Espetaculo de Mágica</v>
      </c>
      <c r="D256" s="26" t="str">
        <f>[8]Planilha1!D8</f>
        <v>SERVIÇO</v>
      </c>
      <c r="E256" s="26">
        <f>[8]Planilha1!C8</f>
        <v>1</v>
      </c>
      <c r="F256" s="68">
        <f>[8]Planilha1!E8</f>
        <v>1297</v>
      </c>
      <c r="G256" s="26">
        <f>[8]Planilha1!F8</f>
        <v>1297</v>
      </c>
      <c r="H256" s="26" t="str">
        <f t="shared" si="7"/>
        <v>Durante o ano</v>
      </c>
      <c r="I256" s="26"/>
      <c r="J256" s="27" t="s">
        <v>259</v>
      </c>
    </row>
    <row r="257" spans="1:11" ht="60" x14ac:dyDescent="0.25">
      <c r="A257" s="30" t="str">
        <f t="shared" si="8"/>
        <v>SERVIÇOS</v>
      </c>
      <c r="B257" s="27" t="s">
        <v>254</v>
      </c>
      <c r="C257" s="27" t="str">
        <f>[8]Planilha1!B9</f>
        <v xml:space="preserve">Formação folcórica de professores (Marcelo Massário) </v>
      </c>
      <c r="D257" s="26" t="str">
        <f>[8]Planilha1!D9</f>
        <v>SERVIÇO</v>
      </c>
      <c r="E257" s="26">
        <f>[8]Planilha1!C9</f>
        <v>1</v>
      </c>
      <c r="F257" s="68">
        <f>[8]Planilha1!E9</f>
        <v>600</v>
      </c>
      <c r="G257" s="26">
        <f>[8]Planilha1!F9</f>
        <v>600</v>
      </c>
      <c r="H257" s="26" t="str">
        <f t="shared" si="7"/>
        <v>Durante o ano</v>
      </c>
      <c r="I257" s="26"/>
      <c r="J257" s="27" t="s">
        <v>260</v>
      </c>
    </row>
    <row r="258" spans="1:11" ht="45" x14ac:dyDescent="0.25">
      <c r="A258" s="30" t="str">
        <f t="shared" si="8"/>
        <v>SERVIÇOS</v>
      </c>
      <c r="B258" s="27" t="s">
        <v>254</v>
      </c>
      <c r="C258" s="27" t="str">
        <f>[8]Planilha1!B10</f>
        <v>Palestra show Léo e Lara</v>
      </c>
      <c r="D258" s="26" t="str">
        <f>[8]Planilha1!D10</f>
        <v>SERVIÇO</v>
      </c>
      <c r="E258" s="26">
        <f>[8]Planilha1!C10</f>
        <v>1</v>
      </c>
      <c r="F258" s="68">
        <f>[8]Planilha1!E10</f>
        <v>5600</v>
      </c>
      <c r="G258" s="26">
        <f>[8]Planilha1!F10</f>
        <v>5600</v>
      </c>
      <c r="H258" s="26" t="str">
        <f t="shared" si="7"/>
        <v>Durante o ano</v>
      </c>
      <c r="I258" s="26"/>
      <c r="J258" s="27" t="s">
        <v>261</v>
      </c>
    </row>
    <row r="259" spans="1:11" ht="45" x14ac:dyDescent="0.25">
      <c r="A259" s="30" t="str">
        <f t="shared" si="8"/>
        <v>SERVIÇOS</v>
      </c>
      <c r="B259" s="27" t="s">
        <v>254</v>
      </c>
      <c r="C259" s="27" t="str">
        <f>[8]Planilha1!B11</f>
        <v>Espetáculo Teatral</v>
      </c>
      <c r="D259" s="26" t="str">
        <f>[8]Planilha1!D11</f>
        <v>SERVIÇO</v>
      </c>
      <c r="E259" s="26">
        <f>[8]Planilha1!C11</f>
        <v>1</v>
      </c>
      <c r="F259" s="68">
        <f>[8]Planilha1!E11</f>
        <v>4783.66</v>
      </c>
      <c r="G259" s="26">
        <f>[8]Planilha1!F11</f>
        <v>4783.66</v>
      </c>
      <c r="H259" s="26" t="str">
        <f t="shared" si="7"/>
        <v>Durante o ano</v>
      </c>
      <c r="I259" s="26"/>
      <c r="J259" s="27" t="s">
        <v>262</v>
      </c>
    </row>
    <row r="260" spans="1:11" ht="30" x14ac:dyDescent="0.25">
      <c r="A260" s="30" t="str">
        <f>A236</f>
        <v>BENS PATRIMÔNIAIS</v>
      </c>
      <c r="B260" s="30" t="str">
        <f>B236</f>
        <v xml:space="preserve">BENS PATRIMÔNIAIS </v>
      </c>
      <c r="C260" s="26"/>
      <c r="D260" s="26"/>
      <c r="E260" s="26"/>
      <c r="F260" s="49">
        <f>SUM(F261,F262)</f>
        <v>14675.9</v>
      </c>
      <c r="G260" s="75">
        <f>SUM(G261,G262)</f>
        <v>176110.95</v>
      </c>
      <c r="H260" s="26"/>
      <c r="I260" s="26"/>
      <c r="J260" s="26"/>
    </row>
    <row r="261" spans="1:11" ht="45" x14ac:dyDescent="0.25">
      <c r="A261" s="27" t="s">
        <v>263</v>
      </c>
      <c r="B261" s="27" t="str">
        <f>$C$242</f>
        <v>EQUIPAMENTOS E MATERIAIS PERMANENTES</v>
      </c>
      <c r="C261" s="27" t="str">
        <f>$C$242</f>
        <v>EQUIPAMENTOS E MATERIAIS PERMANENTES</v>
      </c>
      <c r="D261" s="26" t="s">
        <v>242</v>
      </c>
      <c r="E261" s="26">
        <v>51</v>
      </c>
      <c r="F261" s="26">
        <v>9459.24</v>
      </c>
      <c r="G261" s="68">
        <f>[7]Planilha1!$D$25</f>
        <v>113510.95</v>
      </c>
      <c r="H261" s="26" t="s">
        <v>39</v>
      </c>
      <c r="I261" s="26"/>
      <c r="J261" s="27" t="s">
        <v>265</v>
      </c>
      <c r="K261" s="87"/>
    </row>
    <row r="262" spans="1:11" ht="45" x14ac:dyDescent="0.25">
      <c r="A262" s="27" t="s">
        <v>263</v>
      </c>
      <c r="B262" s="27" t="s">
        <v>264</v>
      </c>
      <c r="C262" s="27" t="s">
        <v>264</v>
      </c>
      <c r="D262" s="26" t="s">
        <v>242</v>
      </c>
      <c r="E262" s="26">
        <v>105</v>
      </c>
      <c r="F262" s="26">
        <v>5216.66</v>
      </c>
      <c r="G262" s="26">
        <v>62600</v>
      </c>
      <c r="H262" s="26" t="s">
        <v>39</v>
      </c>
      <c r="I262" s="26"/>
      <c r="J262" s="27" t="s">
        <v>266</v>
      </c>
    </row>
    <row r="263" spans="1:11" ht="45" x14ac:dyDescent="0.25">
      <c r="A263" s="30" t="str">
        <f>A231</f>
        <v>VEÍCULOS</v>
      </c>
      <c r="B263" s="30" t="str">
        <f>B231</f>
        <v xml:space="preserve"> FROTA MUNICIPAL DA SECRETÁRIA </v>
      </c>
      <c r="C263" s="26"/>
      <c r="D263" s="26"/>
      <c r="E263" s="26"/>
      <c r="F263" s="26"/>
      <c r="G263" s="26"/>
      <c r="H263" s="26"/>
      <c r="I263" s="26"/>
      <c r="J263" s="26"/>
    </row>
    <row r="264" spans="1:11" x14ac:dyDescent="0.25">
      <c r="A264" s="72" t="s">
        <v>267</v>
      </c>
      <c r="B264" s="73"/>
      <c r="C264" s="73"/>
      <c r="D264" s="73"/>
      <c r="E264" s="73"/>
      <c r="F264" s="73"/>
      <c r="G264" s="73"/>
      <c r="H264" s="73"/>
      <c r="I264" s="73"/>
      <c r="J264" s="73"/>
    </row>
    <row r="265" spans="1:11" x14ac:dyDescent="0.25">
      <c r="A265" s="30" t="str">
        <f t="shared" ref="A265:B267" si="9">A245</f>
        <v>MATERIAL</v>
      </c>
      <c r="B265" s="30" t="str">
        <f t="shared" si="9"/>
        <v>MATERIAIS</v>
      </c>
      <c r="C265" s="30" t="s">
        <v>268</v>
      </c>
      <c r="D265" s="26"/>
      <c r="E265" s="26"/>
      <c r="F265" s="34">
        <f>SUM(F266,F267,F268,F269,F270,F271)</f>
        <v>50833.333333333336</v>
      </c>
      <c r="G265" s="34">
        <f>SUM(G266,G267,G268,G269,G270,G271)</f>
        <v>610000</v>
      </c>
      <c r="H265" s="26"/>
      <c r="I265" s="26"/>
      <c r="J265" s="26"/>
    </row>
    <row r="266" spans="1:11" ht="60" x14ac:dyDescent="0.25">
      <c r="A266" s="27" t="str">
        <f t="shared" si="9"/>
        <v>MATERIAL</v>
      </c>
      <c r="B266" s="27" t="s">
        <v>21</v>
      </c>
      <c r="C266" s="27" t="s">
        <v>269</v>
      </c>
      <c r="D266" s="27" t="s">
        <v>242</v>
      </c>
      <c r="E266" s="27"/>
      <c r="F266" s="28">
        <f>G266/12</f>
        <v>4166.666666666667</v>
      </c>
      <c r="G266" s="28">
        <v>50000</v>
      </c>
      <c r="H266" s="27" t="s">
        <v>39</v>
      </c>
      <c r="I266" s="27"/>
      <c r="J266" s="27" t="s">
        <v>270</v>
      </c>
    </row>
    <row r="267" spans="1:11" ht="60" x14ac:dyDescent="0.25">
      <c r="A267" s="27" t="str">
        <f t="shared" si="9"/>
        <v>MATERIAL</v>
      </c>
      <c r="B267" s="27" t="s">
        <v>21</v>
      </c>
      <c r="C267" s="27" t="s">
        <v>271</v>
      </c>
      <c r="D267" s="27" t="s">
        <v>242</v>
      </c>
      <c r="E267" s="26"/>
      <c r="F267" s="28">
        <f t="shared" ref="F267:F271" si="10">G267/12</f>
        <v>25000</v>
      </c>
      <c r="G267" s="47">
        <v>300000</v>
      </c>
      <c r="H267" s="27" t="s">
        <v>39</v>
      </c>
      <c r="I267" s="26"/>
      <c r="J267" s="27" t="s">
        <v>276</v>
      </c>
    </row>
    <row r="268" spans="1:11" ht="75" x14ac:dyDescent="0.25">
      <c r="A268" s="27" t="str">
        <f t="shared" ref="A268" si="11">A248</f>
        <v>MATERIAL</v>
      </c>
      <c r="B268" s="27" t="s">
        <v>21</v>
      </c>
      <c r="C268" s="27" t="s">
        <v>272</v>
      </c>
      <c r="D268" s="27" t="s">
        <v>242</v>
      </c>
      <c r="E268" s="26"/>
      <c r="F268" s="28">
        <f t="shared" si="10"/>
        <v>3333.3333333333335</v>
      </c>
      <c r="G268" s="47">
        <v>40000</v>
      </c>
      <c r="H268" s="27" t="s">
        <v>39</v>
      </c>
      <c r="I268" s="26"/>
      <c r="J268" s="27" t="s">
        <v>277</v>
      </c>
    </row>
    <row r="269" spans="1:11" ht="60" x14ac:dyDescent="0.25">
      <c r="A269" s="27" t="str">
        <f t="shared" ref="A269" si="12">A249</f>
        <v>MATERIAL</v>
      </c>
      <c r="B269" s="27" t="s">
        <v>21</v>
      </c>
      <c r="C269" s="27" t="s">
        <v>273</v>
      </c>
      <c r="D269" s="27" t="s">
        <v>242</v>
      </c>
      <c r="E269" s="26"/>
      <c r="F269" s="28">
        <f t="shared" si="10"/>
        <v>8333.3333333333339</v>
      </c>
      <c r="G269" s="47">
        <v>100000</v>
      </c>
      <c r="H269" s="27" t="s">
        <v>39</v>
      </c>
      <c r="I269" s="26"/>
      <c r="J269" s="27" t="s">
        <v>278</v>
      </c>
    </row>
    <row r="270" spans="1:11" ht="75" x14ac:dyDescent="0.25">
      <c r="A270" s="27" t="str">
        <f t="shared" ref="A270" si="13">A250</f>
        <v>MATERIAL</v>
      </c>
      <c r="B270" s="27" t="s">
        <v>21</v>
      </c>
      <c r="C270" s="27" t="s">
        <v>274</v>
      </c>
      <c r="D270" s="27" t="s">
        <v>242</v>
      </c>
      <c r="E270" s="26"/>
      <c r="F270" s="28">
        <f t="shared" si="10"/>
        <v>8333.3333333333339</v>
      </c>
      <c r="G270" s="47">
        <v>100000</v>
      </c>
      <c r="H270" s="27" t="s">
        <v>39</v>
      </c>
      <c r="I270" s="26"/>
      <c r="J270" s="27" t="s">
        <v>279</v>
      </c>
    </row>
    <row r="271" spans="1:11" ht="75" x14ac:dyDescent="0.25">
      <c r="A271" s="27" t="s">
        <v>15</v>
      </c>
      <c r="B271" s="27" t="s">
        <v>21</v>
      </c>
      <c r="C271" s="27" t="s">
        <v>275</v>
      </c>
      <c r="D271" s="27" t="s">
        <v>242</v>
      </c>
      <c r="E271" s="26"/>
      <c r="F271" s="28">
        <f t="shared" si="10"/>
        <v>1666.6666666666667</v>
      </c>
      <c r="G271" s="47">
        <v>20000</v>
      </c>
      <c r="H271" s="27" t="s">
        <v>39</v>
      </c>
      <c r="I271" s="26"/>
      <c r="J271" s="27" t="s">
        <v>280</v>
      </c>
    </row>
    <row r="272" spans="1:11" ht="45" x14ac:dyDescent="0.25">
      <c r="A272" s="30" t="str">
        <f t="shared" ref="A272:A280" si="14">A251</f>
        <v>SERVIÇOS</v>
      </c>
      <c r="B272" s="30" t="s">
        <v>281</v>
      </c>
      <c r="C272" s="30" t="s">
        <v>306</v>
      </c>
      <c r="D272" s="27"/>
      <c r="E272" s="26"/>
      <c r="F272" s="34">
        <f>SUM(F273,F274,F275,F276,F277,F278,F279,F280,F281,F282)</f>
        <v>289208.33333333331</v>
      </c>
      <c r="G272" s="75">
        <f>SUM(G273,G274,G275,G276,G277,G278,G279,G280,G281,G282)</f>
        <v>3470500</v>
      </c>
      <c r="H272" s="27"/>
      <c r="I272" s="26"/>
      <c r="J272" s="26"/>
    </row>
    <row r="273" spans="1:11" ht="60" x14ac:dyDescent="0.25">
      <c r="A273" s="30" t="s">
        <v>23</v>
      </c>
      <c r="B273" s="27" t="s">
        <v>283</v>
      </c>
      <c r="C273" s="27" t="s">
        <v>282</v>
      </c>
      <c r="D273" s="27" t="s">
        <v>26</v>
      </c>
      <c r="E273" s="26"/>
      <c r="F273" s="28">
        <f>G273/12</f>
        <v>83375</v>
      </c>
      <c r="G273" s="47">
        <v>1000500</v>
      </c>
      <c r="H273" s="27" t="s">
        <v>39</v>
      </c>
      <c r="I273" s="26"/>
      <c r="J273" s="27" t="s">
        <v>284</v>
      </c>
    </row>
    <row r="274" spans="1:11" ht="90" x14ac:dyDescent="0.25">
      <c r="A274" s="30" t="s">
        <v>23</v>
      </c>
      <c r="B274" s="27" t="s">
        <v>285</v>
      </c>
      <c r="C274" s="27" t="s">
        <v>286</v>
      </c>
      <c r="D274" s="27" t="s">
        <v>26</v>
      </c>
      <c r="E274" s="26"/>
      <c r="F274" s="28">
        <f t="shared" ref="F274:F282" si="15">G274/12</f>
        <v>125000</v>
      </c>
      <c r="G274" s="47">
        <v>1500000</v>
      </c>
      <c r="H274" s="27" t="s">
        <v>39</v>
      </c>
      <c r="I274" s="26"/>
      <c r="J274" s="27" t="s">
        <v>287</v>
      </c>
    </row>
    <row r="275" spans="1:11" ht="60" x14ac:dyDescent="0.25">
      <c r="A275" s="30" t="s">
        <v>23</v>
      </c>
      <c r="B275" s="27" t="s">
        <v>288</v>
      </c>
      <c r="C275" s="27" t="s">
        <v>289</v>
      </c>
      <c r="D275" s="27" t="s">
        <v>26</v>
      </c>
      <c r="E275" s="26"/>
      <c r="F275" s="28">
        <f t="shared" si="15"/>
        <v>8333.3333333333339</v>
      </c>
      <c r="G275" s="47">
        <v>100000</v>
      </c>
      <c r="H275" s="27" t="s">
        <v>39</v>
      </c>
      <c r="I275" s="26"/>
      <c r="J275" s="27" t="s">
        <v>290</v>
      </c>
    </row>
    <row r="276" spans="1:11" ht="75" x14ac:dyDescent="0.25">
      <c r="A276" s="30" t="str">
        <f t="shared" si="14"/>
        <v>SERVIÇOS</v>
      </c>
      <c r="B276" s="27" t="s">
        <v>291</v>
      </c>
      <c r="C276" s="27" t="s">
        <v>292</v>
      </c>
      <c r="D276" s="27" t="s">
        <v>26</v>
      </c>
      <c r="E276" s="26"/>
      <c r="F276" s="28">
        <f t="shared" si="15"/>
        <v>4166.666666666667</v>
      </c>
      <c r="G276" s="47">
        <v>50000</v>
      </c>
      <c r="H276" s="27" t="s">
        <v>39</v>
      </c>
      <c r="I276" s="26"/>
      <c r="J276" s="27" t="s">
        <v>293</v>
      </c>
    </row>
    <row r="277" spans="1:11" ht="45" x14ac:dyDescent="0.25">
      <c r="A277" s="30" t="str">
        <f t="shared" si="14"/>
        <v>SERVIÇOS</v>
      </c>
      <c r="B277" s="27" t="s">
        <v>291</v>
      </c>
      <c r="C277" s="27" t="s">
        <v>294</v>
      </c>
      <c r="D277" s="27" t="s">
        <v>26</v>
      </c>
      <c r="E277" s="26"/>
      <c r="F277" s="28">
        <f t="shared" si="15"/>
        <v>4166.666666666667</v>
      </c>
      <c r="G277" s="47">
        <v>50000</v>
      </c>
      <c r="H277" s="27" t="s">
        <v>39</v>
      </c>
      <c r="I277" s="26"/>
      <c r="J277" s="27" t="s">
        <v>295</v>
      </c>
    </row>
    <row r="278" spans="1:11" ht="60" x14ac:dyDescent="0.25">
      <c r="A278" s="30" t="str">
        <f t="shared" si="14"/>
        <v>SERVIÇOS</v>
      </c>
      <c r="B278" s="27" t="s">
        <v>288</v>
      </c>
      <c r="C278" s="27" t="s">
        <v>296</v>
      </c>
      <c r="D278" s="27" t="s">
        <v>26</v>
      </c>
      <c r="E278" s="26"/>
      <c r="F278" s="28">
        <f t="shared" si="15"/>
        <v>5833.333333333333</v>
      </c>
      <c r="G278" s="47">
        <v>70000</v>
      </c>
      <c r="H278" s="27" t="s">
        <v>39</v>
      </c>
      <c r="I278" s="26"/>
      <c r="J278" s="27" t="s">
        <v>297</v>
      </c>
    </row>
    <row r="279" spans="1:11" ht="75" x14ac:dyDescent="0.25">
      <c r="A279" s="30" t="str">
        <f t="shared" si="14"/>
        <v>SERVIÇOS</v>
      </c>
      <c r="B279" s="27" t="s">
        <v>288</v>
      </c>
      <c r="C279" s="27" t="s">
        <v>298</v>
      </c>
      <c r="D279" s="27" t="s">
        <v>26</v>
      </c>
      <c r="E279" s="26"/>
      <c r="F279" s="28">
        <f t="shared" si="15"/>
        <v>4166.666666666667</v>
      </c>
      <c r="G279" s="47">
        <v>50000</v>
      </c>
      <c r="H279" s="27" t="s">
        <v>39</v>
      </c>
      <c r="I279" s="26"/>
      <c r="J279" s="27" t="s">
        <v>299</v>
      </c>
    </row>
    <row r="280" spans="1:11" ht="60" x14ac:dyDescent="0.25">
      <c r="A280" s="30" t="str">
        <f t="shared" si="14"/>
        <v>SERVIÇOS</v>
      </c>
      <c r="B280" s="27" t="s">
        <v>291</v>
      </c>
      <c r="C280" s="27" t="s">
        <v>300</v>
      </c>
      <c r="D280" s="27" t="s">
        <v>26</v>
      </c>
      <c r="E280" s="26"/>
      <c r="F280" s="28">
        <f t="shared" si="15"/>
        <v>4166.666666666667</v>
      </c>
      <c r="G280" s="47">
        <v>50000</v>
      </c>
      <c r="H280" s="27" t="s">
        <v>39</v>
      </c>
      <c r="I280" s="26"/>
      <c r="J280" s="27" t="s">
        <v>301</v>
      </c>
    </row>
    <row r="281" spans="1:11" ht="60" x14ac:dyDescent="0.25">
      <c r="A281" s="30" t="s">
        <v>23</v>
      </c>
      <c r="B281" s="27" t="s">
        <v>302</v>
      </c>
      <c r="C281" s="27" t="s">
        <v>303</v>
      </c>
      <c r="D281" s="27" t="s">
        <v>26</v>
      </c>
      <c r="E281" s="26"/>
      <c r="F281" s="28">
        <f t="shared" si="15"/>
        <v>41666.666666666664</v>
      </c>
      <c r="G281" s="47">
        <v>500000</v>
      </c>
      <c r="H281" s="27" t="s">
        <v>39</v>
      </c>
      <c r="I281" s="26"/>
      <c r="J281" s="27" t="s">
        <v>304</v>
      </c>
    </row>
    <row r="282" spans="1:11" ht="75" x14ac:dyDescent="0.25">
      <c r="A282" s="30" t="s">
        <v>23</v>
      </c>
      <c r="B282" s="27" t="s">
        <v>309</v>
      </c>
      <c r="C282" s="27" t="s">
        <v>305</v>
      </c>
      <c r="D282" s="27" t="s">
        <v>26</v>
      </c>
      <c r="E282" s="26"/>
      <c r="F282" s="28">
        <f t="shared" si="15"/>
        <v>8333.3333333333339</v>
      </c>
      <c r="G282" s="47">
        <v>100000</v>
      </c>
      <c r="H282" s="27" t="s">
        <v>39</v>
      </c>
      <c r="I282" s="26"/>
      <c r="J282" s="27" t="s">
        <v>307</v>
      </c>
      <c r="K282" s="40"/>
    </row>
    <row r="283" spans="1:11" x14ac:dyDescent="0.25">
      <c r="A283" s="30" t="s">
        <v>23</v>
      </c>
      <c r="B283" s="30" t="s">
        <v>309</v>
      </c>
      <c r="C283" s="30" t="s">
        <v>308</v>
      </c>
      <c r="D283" s="27"/>
      <c r="E283" s="26"/>
      <c r="F283" s="34">
        <f>SUM(F284,F285,F286,F287,F288)</f>
        <v>22500</v>
      </c>
      <c r="G283" s="34">
        <f>SUM(G284,G285,G286,G287,G288)</f>
        <v>270000</v>
      </c>
      <c r="H283" s="26"/>
      <c r="I283" s="26"/>
      <c r="J283" s="26"/>
    </row>
    <row r="284" spans="1:11" ht="60" x14ac:dyDescent="0.25">
      <c r="A284" s="30" t="s">
        <v>23</v>
      </c>
      <c r="B284" s="27" t="s">
        <v>309</v>
      </c>
      <c r="C284" s="27" t="s">
        <v>310</v>
      </c>
      <c r="D284" s="27" t="s">
        <v>26</v>
      </c>
      <c r="E284" s="26"/>
      <c r="F284" s="28">
        <f>G284/12</f>
        <v>8333.3333333333339</v>
      </c>
      <c r="G284" s="47">
        <v>100000</v>
      </c>
      <c r="H284" s="27" t="s">
        <v>39</v>
      </c>
      <c r="I284" s="26"/>
      <c r="J284" s="27" t="s">
        <v>315</v>
      </c>
    </row>
    <row r="285" spans="1:11" ht="75" x14ac:dyDescent="0.25">
      <c r="A285" s="30" t="s">
        <v>23</v>
      </c>
      <c r="B285" s="27" t="s">
        <v>309</v>
      </c>
      <c r="C285" s="27" t="s">
        <v>311</v>
      </c>
      <c r="D285" s="27" t="s">
        <v>26</v>
      </c>
      <c r="E285" s="26"/>
      <c r="F285" s="28">
        <f t="shared" ref="F285:F288" si="16">G285/12</f>
        <v>4166.666666666667</v>
      </c>
      <c r="G285" s="47">
        <v>50000</v>
      </c>
      <c r="H285" s="27" t="s">
        <v>39</v>
      </c>
      <c r="I285" s="26"/>
      <c r="J285" s="27" t="s">
        <v>316</v>
      </c>
    </row>
    <row r="286" spans="1:11" ht="90" x14ac:dyDescent="0.25">
      <c r="A286" s="30" t="s">
        <v>23</v>
      </c>
      <c r="B286" s="27" t="s">
        <v>309</v>
      </c>
      <c r="C286" s="27" t="s">
        <v>312</v>
      </c>
      <c r="D286" s="27" t="s">
        <v>26</v>
      </c>
      <c r="E286" s="26"/>
      <c r="F286" s="28">
        <f t="shared" si="16"/>
        <v>7500</v>
      </c>
      <c r="G286" s="47">
        <v>90000</v>
      </c>
      <c r="H286" s="27" t="s">
        <v>39</v>
      </c>
      <c r="I286" s="26"/>
      <c r="J286" s="27" t="s">
        <v>317</v>
      </c>
    </row>
    <row r="287" spans="1:11" ht="75" x14ac:dyDescent="0.25">
      <c r="A287" s="30" t="s">
        <v>23</v>
      </c>
      <c r="B287" s="27" t="s">
        <v>309</v>
      </c>
      <c r="C287" s="27" t="s">
        <v>313</v>
      </c>
      <c r="D287" s="27" t="s">
        <v>26</v>
      </c>
      <c r="E287" s="26"/>
      <c r="F287" s="28">
        <f t="shared" si="16"/>
        <v>1666.6666666666667</v>
      </c>
      <c r="G287" s="47">
        <v>20000</v>
      </c>
      <c r="H287" s="27" t="s">
        <v>39</v>
      </c>
      <c r="I287" s="26"/>
      <c r="J287" s="27" t="s">
        <v>318</v>
      </c>
    </row>
    <row r="288" spans="1:11" ht="75" x14ac:dyDescent="0.25">
      <c r="A288" s="30" t="s">
        <v>23</v>
      </c>
      <c r="B288" s="27" t="s">
        <v>309</v>
      </c>
      <c r="C288" s="27" t="s">
        <v>314</v>
      </c>
      <c r="D288" s="27" t="s">
        <v>26</v>
      </c>
      <c r="E288" s="26"/>
      <c r="F288" s="28">
        <f t="shared" si="16"/>
        <v>833.33333333333337</v>
      </c>
      <c r="G288" s="47">
        <v>10000</v>
      </c>
      <c r="H288" s="27" t="s">
        <v>39</v>
      </c>
      <c r="I288" s="26"/>
      <c r="J288" s="27" t="s">
        <v>319</v>
      </c>
    </row>
    <row r="289" spans="1:10" ht="45" x14ac:dyDescent="0.25">
      <c r="A289" s="30" t="str">
        <f t="shared" ref="A289" si="17">A260</f>
        <v>BENS PATRIMÔNIAIS</v>
      </c>
      <c r="B289" s="30" t="s">
        <v>320</v>
      </c>
      <c r="C289" s="30" t="s">
        <v>321</v>
      </c>
      <c r="D289" s="26"/>
      <c r="E289" s="26"/>
      <c r="F289" s="34">
        <f>SUM(F290,F291,F292,F293)</f>
        <v>12916.666666666668</v>
      </c>
      <c r="G289" s="75">
        <f>SUM(G290,G291,G292,G293)</f>
        <v>155000</v>
      </c>
      <c r="H289" s="26"/>
      <c r="I289" s="26"/>
      <c r="J289" s="26"/>
    </row>
    <row r="290" spans="1:10" ht="75" x14ac:dyDescent="0.25">
      <c r="A290" s="30" t="s">
        <v>322</v>
      </c>
      <c r="B290" s="27" t="s">
        <v>323</v>
      </c>
      <c r="C290" s="27" t="s">
        <v>324</v>
      </c>
      <c r="D290" s="27" t="s">
        <v>15</v>
      </c>
      <c r="E290" s="26"/>
      <c r="F290" s="28">
        <f>G290/12</f>
        <v>2916.6666666666665</v>
      </c>
      <c r="G290" s="68">
        <v>35000</v>
      </c>
      <c r="H290" s="27" t="s">
        <v>39</v>
      </c>
      <c r="I290" s="26"/>
      <c r="J290" s="27" t="s">
        <v>325</v>
      </c>
    </row>
    <row r="291" spans="1:10" ht="90" x14ac:dyDescent="0.25">
      <c r="A291" s="30" t="s">
        <v>322</v>
      </c>
      <c r="B291" s="27" t="s">
        <v>323</v>
      </c>
      <c r="C291" s="27" t="s">
        <v>326</v>
      </c>
      <c r="D291" s="27" t="s">
        <v>15</v>
      </c>
      <c r="E291" s="26"/>
      <c r="F291" s="28">
        <f t="shared" ref="F291:F293" si="18">G291/12</f>
        <v>4166.666666666667</v>
      </c>
      <c r="G291" s="68">
        <v>50000</v>
      </c>
      <c r="H291" s="27" t="s">
        <v>39</v>
      </c>
      <c r="I291" s="26"/>
      <c r="J291" s="27" t="s">
        <v>329</v>
      </c>
    </row>
    <row r="292" spans="1:10" ht="90" x14ac:dyDescent="0.25">
      <c r="A292" s="30" t="s">
        <v>322</v>
      </c>
      <c r="B292" s="27" t="s">
        <v>323</v>
      </c>
      <c r="C292" s="27" t="s">
        <v>327</v>
      </c>
      <c r="D292" s="27" t="s">
        <v>15</v>
      </c>
      <c r="E292" s="26"/>
      <c r="F292" s="28">
        <f t="shared" si="18"/>
        <v>1666.6666666666667</v>
      </c>
      <c r="G292" s="68">
        <v>20000</v>
      </c>
      <c r="H292" s="27" t="s">
        <v>39</v>
      </c>
      <c r="I292" s="26"/>
      <c r="J292" s="27" t="s">
        <v>330</v>
      </c>
    </row>
    <row r="293" spans="1:10" ht="75" x14ac:dyDescent="0.25">
      <c r="A293" s="30" t="s">
        <v>322</v>
      </c>
      <c r="B293" s="27" t="s">
        <v>323</v>
      </c>
      <c r="C293" s="27" t="s">
        <v>328</v>
      </c>
      <c r="D293" s="27" t="s">
        <v>15</v>
      </c>
      <c r="E293" s="26"/>
      <c r="F293" s="28">
        <f t="shared" si="18"/>
        <v>4166.666666666667</v>
      </c>
      <c r="G293" s="68">
        <v>50000</v>
      </c>
      <c r="H293" s="27" t="s">
        <v>39</v>
      </c>
      <c r="I293" s="26"/>
      <c r="J293" s="27" t="s">
        <v>331</v>
      </c>
    </row>
    <row r="294" spans="1:10" x14ac:dyDescent="0.25">
      <c r="A294" s="78" t="s">
        <v>332</v>
      </c>
      <c r="B294" s="76"/>
      <c r="C294" s="77"/>
      <c r="D294" s="77"/>
      <c r="E294" s="77"/>
      <c r="F294" s="77"/>
      <c r="G294" s="77"/>
      <c r="H294" s="77"/>
      <c r="I294" s="77"/>
      <c r="J294" s="77"/>
    </row>
    <row r="295" spans="1:10" x14ac:dyDescent="0.25">
      <c r="A295" s="74" t="str">
        <f t="shared" ref="A295:C296" si="19">A265</f>
        <v>MATERIAL</v>
      </c>
      <c r="B295" s="74" t="str">
        <f t="shared" si="19"/>
        <v>MATERIAIS</v>
      </c>
      <c r="C295" s="79" t="str">
        <f t="shared" si="19"/>
        <v>MATERIAL DE CONSUMO</v>
      </c>
      <c r="F295" s="88">
        <f>SUM(F296,F297,F298,F299,F300,F301,F302,F303,F304,F305,F306)</f>
        <v>40874.660000000003</v>
      </c>
      <c r="G295" s="87">
        <f>SUM(G296,G297,G298,G299,G300,G301,G302,G303,G304,G305,G306)</f>
        <v>499845.9</v>
      </c>
    </row>
    <row r="296" spans="1:10" ht="75" x14ac:dyDescent="0.25">
      <c r="A296" s="53" t="str">
        <f t="shared" si="19"/>
        <v>MATERIAL</v>
      </c>
      <c r="B296" s="53" t="str">
        <f t="shared" si="19"/>
        <v>MATERIAIS</v>
      </c>
      <c r="C296" s="53" t="s">
        <v>333</v>
      </c>
      <c r="D296" s="53" t="s">
        <v>242</v>
      </c>
      <c r="E296">
        <f>'[9]Modelo PAC'!$L$4</f>
        <v>184</v>
      </c>
      <c r="F296" s="89">
        <v>371.57</v>
      </c>
      <c r="G296" s="89">
        <f>'[9]Modelo PAC'!$K$4</f>
        <v>4458.9000000000005</v>
      </c>
      <c r="H296" s="53" t="s">
        <v>39</v>
      </c>
      <c r="J296" s="53" t="s">
        <v>334</v>
      </c>
    </row>
    <row r="297" spans="1:10" ht="60" x14ac:dyDescent="0.25">
      <c r="A297" s="53" t="s">
        <v>15</v>
      </c>
      <c r="B297" s="53" t="s">
        <v>21</v>
      </c>
      <c r="C297" s="53" t="s">
        <v>350</v>
      </c>
      <c r="D297" s="53" t="s">
        <v>242</v>
      </c>
      <c r="E297">
        <f>'[9]Modelo PAC'!$L$58</f>
        <v>6259</v>
      </c>
      <c r="F297" s="89">
        <v>12217.5</v>
      </c>
      <c r="G297" s="89">
        <f>'[9]Modelo PAC'!$K$58</f>
        <v>146610</v>
      </c>
      <c r="H297" s="53" t="s">
        <v>39</v>
      </c>
      <c r="J297" s="53" t="s">
        <v>351</v>
      </c>
    </row>
    <row r="298" spans="1:10" ht="90" x14ac:dyDescent="0.25">
      <c r="A298" s="53" t="s">
        <v>15</v>
      </c>
      <c r="B298" s="53" t="s">
        <v>21</v>
      </c>
      <c r="C298" s="53" t="s">
        <v>352</v>
      </c>
      <c r="D298" s="53" t="s">
        <v>242</v>
      </c>
      <c r="E298">
        <f>'[9]Modelo PAC'!$L$83</f>
        <v>440</v>
      </c>
      <c r="F298" s="89">
        <v>630</v>
      </c>
      <c r="G298" s="89">
        <f>'[9]Modelo PAC'!$K$83</f>
        <v>7560</v>
      </c>
      <c r="H298" s="53" t="s">
        <v>39</v>
      </c>
      <c r="J298" s="53" t="s">
        <v>353</v>
      </c>
    </row>
    <row r="299" spans="1:10" ht="75" x14ac:dyDescent="0.25">
      <c r="A299" s="53" t="str">
        <f>A267</f>
        <v>MATERIAL</v>
      </c>
      <c r="B299" s="53" t="str">
        <f>B267</f>
        <v>MATERIAIS</v>
      </c>
      <c r="C299" s="53" t="s">
        <v>273</v>
      </c>
      <c r="D299" s="53" t="s">
        <v>242</v>
      </c>
      <c r="E299">
        <v>296</v>
      </c>
      <c r="F299" s="89">
        <v>554.1</v>
      </c>
      <c r="G299" s="89">
        <v>6649</v>
      </c>
      <c r="H299" s="53" t="s">
        <v>39</v>
      </c>
      <c r="J299" s="53" t="s">
        <v>335</v>
      </c>
    </row>
    <row r="300" spans="1:10" ht="75" x14ac:dyDescent="0.25">
      <c r="A300" t="str">
        <f>A8</f>
        <v>MATERIAL</v>
      </c>
      <c r="B300" t="str">
        <f>B8</f>
        <v>MATERIAIS</v>
      </c>
      <c r="C300" t="str">
        <f>C8</f>
        <v>MATERIAL ELÉTRICO</v>
      </c>
      <c r="D300" s="53" t="s">
        <v>242</v>
      </c>
      <c r="E300">
        <f>'[9]Modelo PAC'!$L$53</f>
        <v>6590</v>
      </c>
      <c r="F300" s="89">
        <v>13305</v>
      </c>
      <c r="G300" s="89">
        <f>'[9]Modelo PAC'!$K$53</f>
        <v>162010</v>
      </c>
      <c r="H300" s="53" t="s">
        <v>39</v>
      </c>
      <c r="J300" s="53" t="s">
        <v>336</v>
      </c>
    </row>
    <row r="301" spans="1:10" ht="75" x14ac:dyDescent="0.25">
      <c r="A301" s="53" t="str">
        <f>A13</f>
        <v>MATERIAL</v>
      </c>
      <c r="B301" s="53" t="str">
        <f>B13</f>
        <v>MATERIAIS</v>
      </c>
      <c r="C301" s="53" t="str">
        <f>C13</f>
        <v>MATERIAL DE PRAÇAS E JARDINS</v>
      </c>
      <c r="D301" s="53" t="s">
        <v>242</v>
      </c>
      <c r="E301">
        <v>21</v>
      </c>
      <c r="F301" s="89">
        <v>448.75</v>
      </c>
      <c r="G301" s="89">
        <f>'[9]Modelo PAC'!$K$176</f>
        <v>5385</v>
      </c>
      <c r="H301" s="53" t="s">
        <v>39</v>
      </c>
      <c r="J301" s="53" t="s">
        <v>337</v>
      </c>
    </row>
    <row r="302" spans="1:10" ht="75" x14ac:dyDescent="0.25">
      <c r="A302" s="53" t="str">
        <f>A14</f>
        <v>MATERIAL</v>
      </c>
      <c r="B302" t="s">
        <v>21</v>
      </c>
      <c r="C302" t="s">
        <v>338</v>
      </c>
      <c r="D302" s="53" t="s">
        <v>242</v>
      </c>
      <c r="E302">
        <f>'[9]Modelo PAC'!$L$162</f>
        <v>714</v>
      </c>
      <c r="F302" s="89">
        <v>3935</v>
      </c>
      <c r="G302" s="89">
        <f>'[9]Modelo PAC'!$K$162</f>
        <v>47220</v>
      </c>
      <c r="H302" s="53" t="s">
        <v>39</v>
      </c>
      <c r="J302" s="53" t="s">
        <v>339</v>
      </c>
    </row>
    <row r="303" spans="1:10" ht="120" x14ac:dyDescent="0.25">
      <c r="A303" s="53" t="str">
        <f>A15</f>
        <v>MATERIAL</v>
      </c>
      <c r="B303" t="s">
        <v>21</v>
      </c>
      <c r="C303" s="53" t="s">
        <v>340</v>
      </c>
      <c r="D303" s="53" t="s">
        <v>242</v>
      </c>
      <c r="E303">
        <v>19</v>
      </c>
      <c r="F303" s="89">
        <v>2100</v>
      </c>
      <c r="G303" s="89">
        <f>'[9]Modelo PAC'!$K$42</f>
        <v>32200</v>
      </c>
      <c r="H303" s="53" t="s">
        <v>39</v>
      </c>
      <c r="J303" s="53" t="s">
        <v>346</v>
      </c>
    </row>
    <row r="304" spans="1:10" ht="75" x14ac:dyDescent="0.25">
      <c r="A304" s="53" t="str">
        <f>A20</f>
        <v>MATERIAL</v>
      </c>
      <c r="B304" t="s">
        <v>244</v>
      </c>
      <c r="C304" t="s">
        <v>244</v>
      </c>
      <c r="D304" s="53" t="s">
        <v>242</v>
      </c>
      <c r="E304">
        <v>311</v>
      </c>
      <c r="F304" s="89">
        <v>5623.33</v>
      </c>
      <c r="G304" s="89">
        <f>'[9]Modelo PAC'!$K$125</f>
        <v>67480</v>
      </c>
      <c r="H304" s="53" t="s">
        <v>39</v>
      </c>
      <c r="J304" s="53" t="s">
        <v>341</v>
      </c>
    </row>
    <row r="305" spans="1:11" ht="75" x14ac:dyDescent="0.25">
      <c r="A305" s="53" t="s">
        <v>15</v>
      </c>
      <c r="B305" t="s">
        <v>21</v>
      </c>
      <c r="C305" s="53" t="s">
        <v>342</v>
      </c>
      <c r="D305" s="53" t="s">
        <v>242</v>
      </c>
      <c r="E305">
        <v>43</v>
      </c>
      <c r="F305" s="89">
        <v>30.66</v>
      </c>
      <c r="G305" s="89">
        <v>368</v>
      </c>
      <c r="H305" s="53" t="s">
        <v>39</v>
      </c>
      <c r="J305" s="53" t="s">
        <v>343</v>
      </c>
    </row>
    <row r="306" spans="1:11" ht="75" x14ac:dyDescent="0.25">
      <c r="A306" s="53" t="s">
        <v>15</v>
      </c>
      <c r="B306" t="s">
        <v>21</v>
      </c>
      <c r="C306" s="53" t="s">
        <v>344</v>
      </c>
      <c r="D306" s="53" t="s">
        <v>242</v>
      </c>
      <c r="E306">
        <v>56</v>
      </c>
      <c r="F306" s="89">
        <v>1658.75</v>
      </c>
      <c r="G306" s="89">
        <v>19905</v>
      </c>
      <c r="H306" s="53" t="s">
        <v>39</v>
      </c>
      <c r="J306" s="53" t="s">
        <v>345</v>
      </c>
    </row>
    <row r="307" spans="1:11" ht="45" x14ac:dyDescent="0.25">
      <c r="A307" s="74" t="str">
        <f>A23</f>
        <v>SERVIÇOS</v>
      </c>
      <c r="B307" s="74" t="s">
        <v>347</v>
      </c>
      <c r="C307" s="80" t="s">
        <v>349</v>
      </c>
      <c r="F307" s="90">
        <f>SUM(F308,F309,F310,F311,F312,F313,F314,F315)</f>
        <v>55286.66</v>
      </c>
      <c r="G307" s="90">
        <f>SUM(G308,G309,G310,G311,G312,G313,G314,G315)</f>
        <v>660440</v>
      </c>
    </row>
    <row r="308" spans="1:11" ht="60" x14ac:dyDescent="0.25">
      <c r="A308" s="74" t="s">
        <v>377</v>
      </c>
      <c r="B308" s="74" t="s">
        <v>378</v>
      </c>
      <c r="C308" s="80" t="s">
        <v>379</v>
      </c>
      <c r="D308" s="53" t="s">
        <v>380</v>
      </c>
      <c r="E308">
        <v>22</v>
      </c>
      <c r="F308" s="89">
        <v>33333.33</v>
      </c>
      <c r="G308" s="89">
        <f>'[10]Modelo PAC'!$G$181</f>
        <v>400000</v>
      </c>
      <c r="J308" s="53" t="s">
        <v>381</v>
      </c>
    </row>
    <row r="309" spans="1:11" ht="105" x14ac:dyDescent="0.25">
      <c r="A309" s="53" t="str">
        <f>A24</f>
        <v>SERVIÇOS</v>
      </c>
      <c r="B309" s="53" t="s">
        <v>347</v>
      </c>
      <c r="C309" s="53" t="s">
        <v>355</v>
      </c>
      <c r="D309" s="53" t="s">
        <v>242</v>
      </c>
      <c r="E309">
        <v>108</v>
      </c>
      <c r="F309" s="89">
        <v>1170</v>
      </c>
      <c r="G309" s="89">
        <f>'[9]Modelo PAC'!$G$45</f>
        <v>14040</v>
      </c>
      <c r="H309" s="53" t="s">
        <v>39</v>
      </c>
      <c r="J309" s="53" t="s">
        <v>348</v>
      </c>
    </row>
    <row r="310" spans="1:11" ht="90" x14ac:dyDescent="0.25">
      <c r="A310" s="53" t="str">
        <f>A25</f>
        <v>SERVIÇOS</v>
      </c>
      <c r="B310" s="53" t="s">
        <v>347</v>
      </c>
      <c r="C310" s="53" t="s">
        <v>354</v>
      </c>
      <c r="D310" s="53" t="s">
        <v>242</v>
      </c>
      <c r="E310">
        <v>20</v>
      </c>
      <c r="F310" s="89">
        <v>8333.33</v>
      </c>
      <c r="G310" s="89">
        <f>'[9]Modelo PAC'!$G$142</f>
        <v>100000</v>
      </c>
      <c r="H310" s="53" t="s">
        <v>39</v>
      </c>
      <c r="J310" s="53" t="s">
        <v>356</v>
      </c>
    </row>
    <row r="311" spans="1:11" ht="105" x14ac:dyDescent="0.25">
      <c r="A311" s="53" t="str">
        <f>A26</f>
        <v>SERVIÇOS</v>
      </c>
      <c r="B311" s="53" t="s">
        <v>347</v>
      </c>
      <c r="C311" s="53" t="s">
        <v>357</v>
      </c>
      <c r="D311" s="53" t="s">
        <v>242</v>
      </c>
      <c r="E311">
        <v>3</v>
      </c>
      <c r="F311" s="89">
        <v>750</v>
      </c>
      <c r="G311" s="89">
        <v>9000</v>
      </c>
      <c r="H311" s="53" t="s">
        <v>39</v>
      </c>
      <c r="J311" s="53" t="s">
        <v>358</v>
      </c>
    </row>
    <row r="312" spans="1:11" ht="75" x14ac:dyDescent="0.25">
      <c r="A312" s="53" t="e">
        <f>#REF!</f>
        <v>#REF!</v>
      </c>
      <c r="B312" s="53" t="s">
        <v>347</v>
      </c>
      <c r="C312" s="53" t="s">
        <v>360</v>
      </c>
      <c r="D312" s="53" t="s">
        <v>242</v>
      </c>
      <c r="E312">
        <v>20</v>
      </c>
      <c r="F312" s="89">
        <v>5000</v>
      </c>
      <c r="G312" s="89">
        <f>'[9]Modelo PAC'!$G$144</f>
        <v>60000</v>
      </c>
      <c r="H312" s="53" t="s">
        <v>39</v>
      </c>
      <c r="J312" s="53" t="s">
        <v>359</v>
      </c>
      <c r="K312" s="87"/>
    </row>
    <row r="313" spans="1:11" ht="75" x14ac:dyDescent="0.25">
      <c r="A313" s="53" t="str">
        <f t="shared" ref="A313:A315" si="20">A27</f>
        <v>SERVIÇOS</v>
      </c>
      <c r="B313" s="53" t="s">
        <v>347</v>
      </c>
      <c r="C313" s="53" t="s">
        <v>361</v>
      </c>
      <c r="D313" s="53" t="s">
        <v>242</v>
      </c>
      <c r="E313">
        <v>10</v>
      </c>
      <c r="F313" s="89">
        <v>1500</v>
      </c>
      <c r="G313" s="89">
        <f>'[9]Modelo PAC'!$G$146</f>
        <v>15000</v>
      </c>
      <c r="H313" s="53" t="s">
        <v>39</v>
      </c>
      <c r="J313" s="53" t="s">
        <v>362</v>
      </c>
    </row>
    <row r="314" spans="1:11" ht="90" x14ac:dyDescent="0.25">
      <c r="A314" s="53" t="str">
        <f t="shared" si="20"/>
        <v>SERVIÇOS</v>
      </c>
      <c r="B314" s="53" t="s">
        <v>347</v>
      </c>
      <c r="C314" s="53" t="s">
        <v>363</v>
      </c>
      <c r="D314" s="53" t="s">
        <v>242</v>
      </c>
      <c r="E314">
        <v>10</v>
      </c>
      <c r="F314" s="89">
        <v>5000</v>
      </c>
      <c r="G314" s="89">
        <f>'[9]Modelo PAC'!$G$159</f>
        <v>60000</v>
      </c>
      <c r="H314" s="53" t="s">
        <v>39</v>
      </c>
      <c r="J314" s="53" t="s">
        <v>364</v>
      </c>
    </row>
    <row r="315" spans="1:11" ht="75" x14ac:dyDescent="0.25">
      <c r="A315" s="53" t="str">
        <f t="shared" si="20"/>
        <v>SERVIÇOS</v>
      </c>
      <c r="B315" s="53" t="s">
        <v>347</v>
      </c>
      <c r="C315" s="53" t="s">
        <v>365</v>
      </c>
      <c r="D315" s="53" t="s">
        <v>242</v>
      </c>
      <c r="E315">
        <v>1</v>
      </c>
      <c r="F315" s="89">
        <v>200</v>
      </c>
      <c r="G315" s="89">
        <v>2400</v>
      </c>
      <c r="H315" s="53" t="s">
        <v>39</v>
      </c>
      <c r="J315" s="53" t="s">
        <v>366</v>
      </c>
    </row>
    <row r="316" spans="1:11" ht="75" customHeight="1" x14ac:dyDescent="0.25">
      <c r="A316" s="74" t="str">
        <f t="shared" ref="A316:C316" si="21">A289</f>
        <v>BENS PATRIMÔNIAIS</v>
      </c>
      <c r="B316" s="74" t="str">
        <f t="shared" si="21"/>
        <v xml:space="preserve">BENS PATRIMÔNIAIS </v>
      </c>
      <c r="C316" s="74" t="str">
        <f t="shared" si="21"/>
        <v>MATERIAL E EQUIPAMENTOS PERMANENTES</v>
      </c>
      <c r="D316" s="53"/>
      <c r="F316" s="90">
        <f>SUM(F317,F318,F319,F320,F321)</f>
        <v>4754.17</v>
      </c>
      <c r="G316" s="90">
        <f>SUM(G317,G318,G319,G320,G321)</f>
        <v>29550</v>
      </c>
      <c r="H316" s="53"/>
    </row>
    <row r="317" spans="1:11" ht="105" x14ac:dyDescent="0.25">
      <c r="A317" t="s">
        <v>367</v>
      </c>
      <c r="B317" s="53" t="s">
        <v>323</v>
      </c>
      <c r="C317" s="53" t="s">
        <v>369</v>
      </c>
      <c r="D317" s="53" t="s">
        <v>242</v>
      </c>
      <c r="E317">
        <v>6</v>
      </c>
      <c r="F317" s="89">
        <v>475</v>
      </c>
      <c r="G317" s="89">
        <f>'[10]Modelo PAC'!$C$198</f>
        <v>5700</v>
      </c>
      <c r="H317" s="53" t="s">
        <v>39</v>
      </c>
      <c r="J317" s="53" t="s">
        <v>368</v>
      </c>
    </row>
    <row r="318" spans="1:11" ht="90" x14ac:dyDescent="0.25">
      <c r="A318" t="s">
        <v>367</v>
      </c>
      <c r="B318" s="53" t="s">
        <v>323</v>
      </c>
      <c r="C318" s="53" t="s">
        <v>370</v>
      </c>
      <c r="D318" s="53" t="s">
        <v>242</v>
      </c>
      <c r="E318">
        <v>5</v>
      </c>
      <c r="F318" s="89">
        <v>535</v>
      </c>
      <c r="G318" s="89">
        <f>'[10]Modelo PAC'!$D$198</f>
        <v>6420</v>
      </c>
      <c r="H318" s="53" t="s">
        <v>39</v>
      </c>
      <c r="J318" s="53" t="s">
        <v>371</v>
      </c>
    </row>
    <row r="319" spans="1:11" ht="75" x14ac:dyDescent="0.25">
      <c r="A319" t="s">
        <v>367</v>
      </c>
      <c r="B319" s="53" t="s">
        <v>323</v>
      </c>
      <c r="C319" s="53" t="s">
        <v>372</v>
      </c>
      <c r="D319" s="53" t="s">
        <v>242</v>
      </c>
      <c r="E319">
        <v>5</v>
      </c>
      <c r="F319" s="89">
        <v>1094.17</v>
      </c>
      <c r="G319" s="89">
        <f>'[10]Modelo PAC'!$E$198</f>
        <v>13130</v>
      </c>
      <c r="H319" s="53" t="s">
        <v>39</v>
      </c>
      <c r="J319" s="53" t="s">
        <v>373</v>
      </c>
    </row>
    <row r="320" spans="1:11" ht="60" x14ac:dyDescent="0.25">
      <c r="A320" t="s">
        <v>367</v>
      </c>
      <c r="B320" s="53" t="s">
        <v>323</v>
      </c>
      <c r="C320" s="53" t="s">
        <v>374</v>
      </c>
      <c r="D320" s="53" t="s">
        <v>242</v>
      </c>
      <c r="E320">
        <v>1</v>
      </c>
      <c r="F320" s="89">
        <v>2500</v>
      </c>
      <c r="G320" s="89">
        <v>2500</v>
      </c>
      <c r="H320" s="53" t="s">
        <v>39</v>
      </c>
      <c r="J320" s="53" t="s">
        <v>375</v>
      </c>
    </row>
    <row r="321" spans="1:10" ht="60" x14ac:dyDescent="0.25">
      <c r="A321" t="s">
        <v>367</v>
      </c>
      <c r="B321" s="53" t="s">
        <v>323</v>
      </c>
      <c r="C321" s="53" t="s">
        <v>264</v>
      </c>
      <c r="D321" s="53" t="s">
        <v>242</v>
      </c>
      <c r="E321">
        <v>2</v>
      </c>
      <c r="F321" s="89">
        <v>150</v>
      </c>
      <c r="G321" s="89">
        <v>1800</v>
      </c>
      <c r="H321" s="53" t="s">
        <v>39</v>
      </c>
      <c r="J321" s="53" t="s">
        <v>376</v>
      </c>
    </row>
    <row r="323" spans="1:10" x14ac:dyDescent="0.25">
      <c r="A323" s="93" t="s">
        <v>11</v>
      </c>
      <c r="B323" s="81">
        <f>SUM(G4,G21,G23,G42,G46)</f>
        <v>3243712.97</v>
      </c>
    </row>
    <row r="324" spans="1:10" x14ac:dyDescent="0.25">
      <c r="A324" s="95" t="s">
        <v>14</v>
      </c>
      <c r="B324" s="35">
        <f>SUM(G50,G68,G95,G110)</f>
        <v>1415028</v>
      </c>
    </row>
    <row r="325" spans="1:10" ht="30" x14ac:dyDescent="0.25">
      <c r="A325" s="94" t="s">
        <v>383</v>
      </c>
      <c r="B325" s="35">
        <f>SUM(G116,G126,G133)</f>
        <v>92350.631999999998</v>
      </c>
    </row>
    <row r="326" spans="1:10" ht="30" x14ac:dyDescent="0.25">
      <c r="A326" s="97" t="s">
        <v>91</v>
      </c>
      <c r="B326" s="35">
        <f>SUM(G140,G153,G189)</f>
        <v>807709.55039999983</v>
      </c>
    </row>
    <row r="327" spans="1:10" ht="30" x14ac:dyDescent="0.25">
      <c r="A327" s="96" t="s">
        <v>384</v>
      </c>
      <c r="B327" s="35">
        <f>SUM(G197,G216,G231,G236)</f>
        <v>1699161.03</v>
      </c>
    </row>
    <row r="328" spans="1:10" x14ac:dyDescent="0.25">
      <c r="A328" s="99" t="s">
        <v>240</v>
      </c>
      <c r="B328" s="35">
        <f>SUM(G244,G251,G260)</f>
        <v>800750.31</v>
      </c>
    </row>
    <row r="329" spans="1:10" x14ac:dyDescent="0.25">
      <c r="A329" s="98" t="s">
        <v>267</v>
      </c>
      <c r="B329" s="35">
        <f>SUM(G265,G272,G283,G289)</f>
        <v>4505500</v>
      </c>
    </row>
    <row r="330" spans="1:10" x14ac:dyDescent="0.25">
      <c r="A330" s="76" t="s">
        <v>332</v>
      </c>
      <c r="B330" s="89">
        <f>SUM(G295,G307,G316)</f>
        <v>1189835.8999999999</v>
      </c>
    </row>
    <row r="331" spans="1:10" x14ac:dyDescent="0.25">
      <c r="A331" s="79" t="s">
        <v>385</v>
      </c>
      <c r="B331" s="92">
        <f>SUM(B323,B324,B325,B326,B327,B328,B329,B330)</f>
        <v>13754048.392400002</v>
      </c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95757c-a34f-4682-aba1-6b8a1e936109">
      <Terms xmlns="http://schemas.microsoft.com/office/infopath/2007/PartnerControls"/>
    </lcf76f155ced4ddcb4097134ff3c332f>
    <TaxCatchAll xmlns="ff5be268-706f-4c28-ab3b-84e3344dd248" xsi:nil="true"/>
    <J_x00da_LIOC_x00c9_SARFUCILINIPAUSE xmlns="6895757c-a34f-4682-aba1-6b8a1e936109">
      <Url xsi:nil="true"/>
      <Description xsi:nil="true"/>
    </J_x00da_LIOC_x00c9_SARFUCILINIPAUS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7442E6F8E99D547932347400F8A4643" ma:contentTypeVersion="17" ma:contentTypeDescription="Crie um novo documento." ma:contentTypeScope="" ma:versionID="0d0a645107927a9030e3b1c277ba6ad5">
  <xsd:schema xmlns:xsd="http://www.w3.org/2001/XMLSchema" xmlns:xs="http://www.w3.org/2001/XMLSchema" xmlns:p="http://schemas.microsoft.com/office/2006/metadata/properties" xmlns:ns2="6895757c-a34f-4682-aba1-6b8a1e936109" xmlns:ns3="ff5be268-706f-4c28-ab3b-84e3344dd248" targetNamespace="http://schemas.microsoft.com/office/2006/metadata/properties" ma:root="true" ma:fieldsID="e57c8d7cb914d1cca4e385ccdcc5212f" ns2:_="" ns3:_="">
    <xsd:import namespace="6895757c-a34f-4682-aba1-6b8a1e936109"/>
    <xsd:import namespace="ff5be268-706f-4c28-ab3b-84e3344dd2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J_x00da_LIOC_x00c9_SARFUCILINIPAUS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95757c-a34f-4682-aba1-6b8a1e9361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31a15f92-5b47-4215-87b2-1170ea39a2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J_x00da_LIOC_x00c9_SARFUCILINIPAUSE" ma:index="23" nillable="true" ma:displayName="JÚLIO CÉSAR  FUCILINI PAUSE" ma:format="Hyperlink" ma:internalName="J_x00da_LIOC_x00c9_SARFUCILINIPAU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5be268-706f-4c28-ab3b-84e3344dd24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3208340-8ade-49de-ab85-72a4f53c27e2}" ma:internalName="TaxCatchAll" ma:showField="CatchAllData" ma:web="ff5be268-706f-4c28-ab3b-84e3344dd2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9D4DF7-E874-41BF-8836-8B315F3E827B}">
  <ds:schemaRefs>
    <ds:schemaRef ds:uri="http://purl.org/dc/terms/"/>
    <ds:schemaRef ds:uri="http://schemas.microsoft.com/office/2006/documentManagement/types"/>
    <ds:schemaRef ds:uri="ff5be268-706f-4c28-ab3b-84e3344dd248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6895757c-a34f-4682-aba1-6b8a1e936109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5A317B9-B177-4A82-A0DE-5052A06D79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95757c-a34f-4682-aba1-6b8a1e936109"/>
    <ds:schemaRef ds:uri="ff5be268-706f-4c28-ab3b-84e3344dd2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0DF1D3-89DE-4930-BD93-ADB0D46771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Modelo PAC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Bruna Polizelli</dc:creator>
  <cp:keywords/>
  <dc:description/>
  <cp:lastModifiedBy>Licitação 2</cp:lastModifiedBy>
  <cp:revision/>
  <cp:lastPrinted>2026-01-06T14:23:56Z</cp:lastPrinted>
  <dcterms:created xsi:type="dcterms:W3CDTF">2023-06-19T02:18:38Z</dcterms:created>
  <dcterms:modified xsi:type="dcterms:W3CDTF">2026-01-06T14:32:45Z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0x01010097442E6F8E99D547932347400F8A4643</vt:lpwstr>
  </property>
  <property fmtid="{D5CDD505-2E9C-101B-9397-08002B2CF9AE}" pid="3" name="Order">
    <vt:r8>36255000</vt:r8>
  </property>
  <property fmtid="{D5CDD505-2E9C-101B-9397-08002B2CF9AE}" pid="4" name="MediaServiceImageTags">
    <vt:lpwstr/>
  </property>
</Properties>
</file>